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workbookProtection lockStructure="1"/>
  <bookViews>
    <workbookView xWindow="240" yWindow="105" windowWidth="14805" windowHeight="8010"/>
  </bookViews>
  <sheets>
    <sheet name="Данные" sheetId="1" r:id="rId1"/>
    <sheet name="Результаты" sheetId="4" r:id="rId2"/>
    <sheet name="Лист2" sheetId="2" state="hidden" r:id="rId3"/>
  </sheets>
  <definedNames>
    <definedName name="Муниципалитеты_ОО">OFFSET(Данные!#REF!,MATCH(Данные!$B$3,Данные!#REF!,0),1,COUNTIF(Данные!#REF!,Данные!$B$3),1)</definedName>
  </definedNames>
  <calcPr calcId="124519"/>
</workbook>
</file>

<file path=xl/calcChain.xml><?xml version="1.0" encoding="utf-8"?>
<calcChain xmlns="http://schemas.openxmlformats.org/spreadsheetml/2006/main">
  <c r="C108" i="1"/>
  <c r="C107"/>
  <c r="C106"/>
  <c r="C103"/>
  <c r="C101"/>
  <c r="C100"/>
  <c r="C99"/>
  <c r="C98"/>
  <c r="C96"/>
  <c r="C64"/>
  <c r="C63"/>
  <c r="C62"/>
  <c r="C61"/>
  <c r="C60"/>
  <c r="C59"/>
  <c r="C27"/>
  <c r="C26"/>
  <c r="C25"/>
  <c r="C90"/>
  <c r="C150" l="1"/>
  <c r="C147"/>
  <c r="C144"/>
  <c r="C140"/>
  <c r="C131"/>
  <c r="C128"/>
  <c r="C119"/>
  <c r="C118"/>
  <c r="C97" l="1"/>
  <c r="C88"/>
  <c r="C83"/>
  <c r="C79" l="1"/>
  <c r="C78"/>
  <c r="C72"/>
  <c r="C69"/>
  <c r="C55" l="1"/>
  <c r="C46" l="1"/>
  <c r="C40"/>
  <c r="C37"/>
  <c r="C33"/>
  <c r="C28"/>
  <c r="C21"/>
  <c r="AM4" i="4" l="1"/>
  <c r="AN4"/>
  <c r="AO4"/>
  <c r="AP4"/>
  <c r="AQ4"/>
  <c r="AL4"/>
  <c r="AD4"/>
  <c r="AE4"/>
  <c r="AF4"/>
  <c r="AG4"/>
  <c r="AH4"/>
  <c r="AI4"/>
  <c r="AJ4"/>
  <c r="AK4"/>
  <c r="AC4"/>
  <c r="U4" l="1"/>
  <c r="V4"/>
  <c r="W4"/>
  <c r="X4"/>
  <c r="Y4"/>
  <c r="Z4"/>
  <c r="AA4"/>
  <c r="AB4"/>
  <c r="T4"/>
  <c r="J4" l="1"/>
  <c r="I4"/>
  <c r="AU4" l="1"/>
  <c r="AT4"/>
  <c r="AS4"/>
  <c r="AR4"/>
  <c r="BI4" l="1"/>
  <c r="BH4"/>
  <c r="BG4"/>
  <c r="BF4"/>
  <c r="C156" i="1"/>
  <c r="BE4" i="4" s="1"/>
  <c r="C153" i="1"/>
  <c r="BD4" i="4" s="1"/>
  <c r="BC4"/>
  <c r="BB4"/>
  <c r="BA4"/>
  <c r="AZ4"/>
  <c r="C137" i="1" l="1"/>
  <c r="AY4" i="4" s="1"/>
  <c r="C134" i="1"/>
  <c r="AX4" i="4" s="1"/>
  <c r="AW4"/>
  <c r="AV4"/>
  <c r="K4"/>
  <c r="S4" l="1"/>
  <c r="R4"/>
  <c r="C82" i="1"/>
  <c r="Q4" i="4" s="1"/>
  <c r="P4"/>
  <c r="O4"/>
  <c r="N4"/>
  <c r="M4"/>
  <c r="L4"/>
  <c r="C51" i="1"/>
  <c r="H4" i="4" s="1"/>
  <c r="G4"/>
  <c r="C36" i="1"/>
  <c r="F4" i="4" s="1"/>
  <c r="E4"/>
  <c r="C20" i="1"/>
  <c r="D4" i="4" s="1"/>
  <c r="C13" i="1" l="1"/>
  <c r="C4" i="4" s="1"/>
  <c r="B4" l="1"/>
  <c r="A4"/>
</calcChain>
</file>

<file path=xl/sharedStrings.xml><?xml version="1.0" encoding="utf-8"?>
<sst xmlns="http://schemas.openxmlformats.org/spreadsheetml/2006/main" count="725" uniqueCount="490">
  <si>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</si>
  <si>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</si>
  <si>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</si>
  <si>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</si>
  <si>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</si>
  <si>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</si>
  <si>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Мышкинский муниципальный район </t>
  </si>
  <si>
    <t>г. Мышкин</t>
  </si>
  <si>
    <t>Некоузский муниципальный район </t>
  </si>
  <si>
    <t>Некрасовский муниципальный район </t>
  </si>
  <si>
    <t>Первомайский муниципальный район </t>
  </si>
  <si>
    <t>Переславский муниципальный район </t>
  </si>
  <si>
    <t>г. Переславль-Залесский </t>
  </si>
  <si>
    <t>Пошехонский муниципальный район </t>
  </si>
  <si>
    <t>Ростовский муниципальный район </t>
  </si>
  <si>
    <t>Рыбинский муниципальный район </t>
  </si>
  <si>
    <t>г. Рыбинск </t>
  </si>
  <si>
    <t>Тутаевский муниципальный район</t>
  </si>
  <si>
    <t>г. Тутаев</t>
  </si>
  <si>
    <t>Угличский муниципальный район</t>
  </si>
  <si>
    <t>г. Углич</t>
  </si>
  <si>
    <t>Ярославский муниципальный район</t>
  </si>
  <si>
    <t>г. Ярославль</t>
  </si>
  <si>
    <t>Ярославская область</t>
  </si>
  <si>
    <t>г. Самара</t>
  </si>
  <si>
    <t>г. Тольятти</t>
  </si>
  <si>
    <t>г. Сызрань</t>
  </si>
  <si>
    <t>г. Жигулёвск</t>
  </si>
  <si>
    <t>г. Кинель</t>
  </si>
  <si>
    <t>г. Новокуйбышевск</t>
  </si>
  <si>
    <t>г. Октябрьск</t>
  </si>
  <si>
    <t>г. Отрадный</t>
  </si>
  <si>
    <t>г. Похвистнево</t>
  </si>
  <si>
    <t>г. Чапаевск</t>
  </si>
  <si>
    <t>Алексеевский район</t>
  </si>
  <si>
    <t>Шигонский район</t>
  </si>
  <si>
    <t>Безенчукский район</t>
  </si>
  <si>
    <t>Богатовский район</t>
  </si>
  <si>
    <t>Большеглушицкий район</t>
  </si>
  <si>
    <t>Большечерниговский район</t>
  </si>
  <si>
    <t>Борский район</t>
  </si>
  <si>
    <t>Волжский район</t>
  </si>
  <si>
    <t>Елховский район</t>
  </si>
  <si>
    <t>Исаклинский район</t>
  </si>
  <si>
    <t>Камышлинский район</t>
  </si>
  <si>
    <t>Кинельский район</t>
  </si>
  <si>
    <t>Кинель-Черкасский район</t>
  </si>
  <si>
    <t>Клявлинский район</t>
  </si>
  <si>
    <t>Кошкинский район</t>
  </si>
  <si>
    <t>Красноармейский район</t>
  </si>
  <si>
    <t>Красноярский район</t>
  </si>
  <si>
    <t>Нефтегорский район</t>
  </si>
  <si>
    <t>Пестравский район</t>
  </si>
  <si>
    <t>Похвистневский район</t>
  </si>
  <si>
    <t>Приволжский район</t>
  </si>
  <si>
    <t>Сергиевский район</t>
  </si>
  <si>
    <t>Ставропольский район</t>
  </si>
  <si>
    <t>Сызранский район</t>
  </si>
  <si>
    <t>Хворостянский район</t>
  </si>
  <si>
    <t>Челно-Вершинский район</t>
  </si>
  <si>
    <t>Шенталинский район</t>
  </si>
  <si>
    <t>Самарская область</t>
  </si>
  <si>
    <t>г. Калининград</t>
  </si>
  <si>
    <t>г. Ладушкин</t>
  </si>
  <si>
    <t>г. Мамоново</t>
  </si>
  <si>
    <t>г. Пионерский</t>
  </si>
  <si>
    <t>г. Светлый</t>
  </si>
  <si>
    <t>г. Советск</t>
  </si>
  <si>
    <t>г. Янтарный</t>
  </si>
  <si>
    <t>Калининградская область</t>
  </si>
  <si>
    <t>Багратионовский</t>
  </si>
  <si>
    <t>Балтийский</t>
  </si>
  <si>
    <t>Гвардейский</t>
  </si>
  <si>
    <t>Гурьевский</t>
  </si>
  <si>
    <t>Гусевский</t>
  </si>
  <si>
    <t>Зеленоградский</t>
  </si>
  <si>
    <t>Краснознаменский</t>
  </si>
  <si>
    <t>Неманский</t>
  </si>
  <si>
    <t>Нестеровский</t>
  </si>
  <si>
    <t>Озёрский</t>
  </si>
  <si>
    <t>Полесский</t>
  </si>
  <si>
    <t>Правдинский</t>
  </si>
  <si>
    <t>Светлогорский</t>
  </si>
  <si>
    <t>Славский</t>
  </si>
  <si>
    <t>Черняховский</t>
  </si>
  <si>
    <t>Ставропольский край</t>
  </si>
  <si>
    <t>Белоярский район</t>
  </si>
  <si>
    <t>Берёзовский район</t>
  </si>
  <si>
    <t>Когалым</t>
  </si>
  <si>
    <t>Кондинский район</t>
  </si>
  <si>
    <t>Лангепас</t>
  </si>
  <si>
    <t>Мегион</t>
  </si>
  <si>
    <t>Нефтеюганск</t>
  </si>
  <si>
    <t>Нефтеюганский район</t>
  </si>
  <si>
    <t>Нижневартовск</t>
  </si>
  <si>
    <t>Нижневартовский район</t>
  </si>
  <si>
    <t>Нягань</t>
  </si>
  <si>
    <t>Октябрьский район</t>
  </si>
  <si>
    <t>Покачи</t>
  </si>
  <si>
    <t>Пыть-Ях</t>
  </si>
  <si>
    <t>Радужный</t>
  </si>
  <si>
    <t>Советский район</t>
  </si>
  <si>
    <t>Сургут</t>
  </si>
  <si>
    <t>Сургутский район</t>
  </si>
  <si>
    <t>Урай</t>
  </si>
  <si>
    <t>Ханты-Мансийск</t>
  </si>
  <si>
    <t>Ханты-Мансийский район</t>
  </si>
  <si>
    <t>Югорск</t>
  </si>
  <si>
    <t>Регион</t>
  </si>
  <si>
    <t>Муниципальный район</t>
  </si>
  <si>
    <t>Ханты-Мансийский АО</t>
  </si>
  <si>
    <t>Номер показателя</t>
  </si>
  <si>
    <t>Название показателя</t>
  </si>
  <si>
    <t>Примечание</t>
  </si>
  <si>
    <t>Выберите субъект РФ из выпадающего списка</t>
  </si>
  <si>
    <t>Георгиевск - городской округ</t>
  </si>
  <si>
    <t>Лермонтов - городской округ</t>
  </si>
  <si>
    <t>Апанасенковский район</t>
  </si>
  <si>
    <t>Арзгирский район</t>
  </si>
  <si>
    <t>Благодарненский район</t>
  </si>
  <si>
    <t>Будённовский район</t>
  </si>
  <si>
    <t>Георгиевский район</t>
  </si>
  <si>
    <t>Грачёвский район</t>
  </si>
  <si>
    <t>Ипатовский район</t>
  </si>
  <si>
    <t>Кировский район</t>
  </si>
  <si>
    <t>Кочубеевский район</t>
  </si>
  <si>
    <t>Красногвардейский район</t>
  </si>
  <si>
    <t>Курский район</t>
  </si>
  <si>
    <t>Левокумский район</t>
  </si>
  <si>
    <t>Нефтекумский район</t>
  </si>
  <si>
    <t>Новоалександровский район</t>
  </si>
  <si>
    <t>Новоселицкий район</t>
  </si>
  <si>
    <t>Петровский район</t>
  </si>
  <si>
    <t>Степновский район</t>
  </si>
  <si>
    <t>Ставрополь - городской округ</t>
  </si>
  <si>
    <t>Ессентуки - городской округ</t>
  </si>
  <si>
    <t>Железноводск - городской округ</t>
  </si>
  <si>
    <t>Кисловодск - городской округ</t>
  </si>
  <si>
    <t>Невинномысск - городской округ</t>
  </si>
  <si>
    <t>Пятигорск - городской округ</t>
  </si>
  <si>
    <t>Александровский район</t>
  </si>
  <si>
    <t>Андроповский район</t>
  </si>
  <si>
    <t>Изобильненский район</t>
  </si>
  <si>
    <t>Минераловодский - городской округ</t>
  </si>
  <si>
    <t>Предгорный район</t>
  </si>
  <si>
    <t>Труновский район</t>
  </si>
  <si>
    <t>Туркменский район</t>
  </si>
  <si>
    <t>Шпаковский район</t>
  </si>
  <si>
    <t>Муниципальное образование</t>
  </si>
  <si>
    <t>2.1.1.</t>
  </si>
  <si>
    <t>2.2.1.</t>
  </si>
  <si>
    <t>2.3.1.</t>
  </si>
  <si>
    <t>2.3.2.</t>
  </si>
  <si>
    <t>2.4.2.</t>
  </si>
  <si>
    <t>2.4.3.</t>
  </si>
  <si>
    <t>Удельный вес численности выпускников, освоивших образовательные программы основного общего образования, получивших количество баллов по ГИА ниже минимального, в общей численности выпускников, освоивших образовательные программы основного общего образования, сдававших ГИА</t>
  </si>
  <si>
    <t>Удельный вес числа организаций, имеющих пожарные краны и рукава, в общем числе общеобразовательных организаций</t>
  </si>
  <si>
    <t>Удельный вес числа организаций, имеющих дымовые извещатели, в общем числе общеобразовательных организаций</t>
  </si>
  <si>
    <t>Удельный вес числа организаций, имеющих "тревожную кнопку", в общем числе общеобразовательных организаций</t>
  </si>
  <si>
    <t>Удельный вес числа организаций, имеющих охрану, в общем числе общеобразовательных организаций</t>
  </si>
  <si>
    <t>Удельный вес числа организаций, имеющих систему видеонаблюдения, в общем числе общеобразовательных организаций</t>
  </si>
  <si>
    <t>Удельный вес числа организаций, здания которых находятся в аварийном состоянии, в общем числе общеобразовательных организаций</t>
  </si>
  <si>
    <t>Удельный вес числа организаций, здания которых требуют капитального ремонта, в общем числе общеобразовательных организаций</t>
  </si>
  <si>
    <t>2.4.4.</t>
  </si>
  <si>
    <t>Укажите наименование муниципального образования</t>
  </si>
  <si>
    <t>Охват детей начальным общим, основным общим и средним общим образованием (отношение численности учащихся, осваивающих образовательные программы начального общего, основного общего или среднего общего образования, к численности детей в возрасте 7-17 лет)</t>
  </si>
  <si>
    <t>форма № ОО-1, подраздел 2.1.1. стр. 10 гр. 3</t>
  </si>
  <si>
    <t>форма № ОО-1, подраздел 2.1.2. стр. 24 графа 3</t>
  </si>
  <si>
    <t>форма № ОО-1, подраздел 2.1.3. стр. 10 гр. 3</t>
  </si>
  <si>
    <t>форма № ОО-1, подраздел 2.1.2. стр. 24 по сумме гр. 4–21</t>
  </si>
  <si>
    <t>форма № ОО-1, подраздел 2.1.3. стр. 10 по сумме гр. 4–11</t>
  </si>
  <si>
    <t>по сумме классов всех форм обучения</t>
  </si>
  <si>
    <t>Удельный вес численности учащихся общеобразовательных организаций, обучающихся в соответствии с федеральным государственным образовательным стандартом, в общей численности учащихся общеобразовательных организаций</t>
  </si>
  <si>
    <t>2.1.2.</t>
  </si>
  <si>
    <t>по классам очного обучения</t>
  </si>
  <si>
    <t>Удельный вес численности лиц, занимающихся во вторую или третью смены, в общей численности учащихся общеобразовательных организаций</t>
  </si>
  <si>
    <t>Удельный вес численности лиц, углубленно изучающих отдельные предметы, в общей численности учащихся общеобразовательных организаций</t>
  </si>
  <si>
    <t>форма № ОО-1, подраздел 2.1.1. стр. 10 гр. 3 по классам очного обучения</t>
  </si>
  <si>
    <t>2.2.2.</t>
  </si>
  <si>
    <t>Численность учащихся в общеобразовательных организациях в расчете на 1 педагогического работника</t>
  </si>
  <si>
    <t>форма № ОО-1, подраздел 3.5 стр. 07 гр. 8</t>
  </si>
  <si>
    <t>форма № ОО-1, подраздел 3.5 стр. 07 гр. 6</t>
  </si>
  <si>
    <t>форма № ОО-1, подраздел 3.5 стр. 07 гр. 4</t>
  </si>
  <si>
    <t>форма № ОО-1, подраздел 3.5 стр. 07 гр. 3</t>
  </si>
  <si>
    <t>Удельный вес численности учителей в возрасте до 35 лет в общей численности учителей общеобразовательных организаций</t>
  </si>
  <si>
    <t>Удельный вес числа организаций, имеющих водопровод, центральное отопление, канализацию, в общем числе общеобразовательных организаций:</t>
  </si>
  <si>
    <t>водопровод</t>
  </si>
  <si>
    <t>центральное отопление</t>
  </si>
  <si>
    <t>канализацию</t>
  </si>
  <si>
    <t>Значение</t>
  </si>
  <si>
    <t>форма № ОО-2, подраздел 2.1., строка 01 графа 4</t>
  </si>
  <si>
    <t>форма № ОО-2, подраздел 2.1., строка 05 графа 4</t>
  </si>
  <si>
    <t>Число персональных компьютеров, используемых в учебных целях, в расчете на 100 учащихся общеобразовательных организаций</t>
  </si>
  <si>
    <t>всего</t>
  </si>
  <si>
    <t>имеющих доступ к Интернету</t>
  </si>
  <si>
    <t>Удельный вес численности детей с ограниченными возможностями здоровья, обучающихся в классах, не являющихся специальными (коррекционными), общеобразовательных организаций, в общей численности детей с ограниченными возможностями здоровья, обучающихся в общеобразовательных организациях</t>
  </si>
  <si>
    <t>2.5.1.</t>
  </si>
  <si>
    <t>Удельный вес численности детей-инвалидов, обучающихся в классах, не являющихся специальными (коррекционными), общеобразовательных организаций, в общей численности детей-инвалидов, обучающихся в общеобразовательных организациях</t>
  </si>
  <si>
    <t>2.5.2.</t>
  </si>
  <si>
    <t>2.4.1.</t>
  </si>
  <si>
    <t>Общая площадь всех помещений общеобразовательных организаций в расчете на одного учащегося</t>
  </si>
  <si>
    <t>Среднее значение количества баллов по государственной итоговой аттестации (далее - ГИА), полученных выпускниками, освоившими образовательные программы основного общего образования: по математике; по русскому языку</t>
  </si>
  <si>
    <t>2.6.3.</t>
  </si>
  <si>
    <t>по русскому языку</t>
  </si>
  <si>
    <t>по математике</t>
  </si>
  <si>
    <t>2.6.5.</t>
  </si>
  <si>
    <t>Удельный вес лиц, обеспеченных горячим питанием, в общей численности обучающихся общеобразовательных организаций</t>
  </si>
  <si>
    <t>2.7.1.</t>
  </si>
  <si>
    <t>2.7.2.</t>
  </si>
  <si>
    <t>Удельный вес числа организаций, имеющих логопедический пункт или логопедический кабинет, в общем числе общеобразовательных организаций</t>
  </si>
  <si>
    <t>Удельный вес числа организаций, имеющих физкультурные залы, в общем числе общеобразовательных организаций</t>
  </si>
  <si>
    <t>2.7.3.</t>
  </si>
  <si>
    <t>Удельный вес числа организаций, имеющих плавательные бассейны, в общем числе общеобразовательных организаций</t>
  </si>
  <si>
    <t>2.7.4.</t>
  </si>
  <si>
    <t>Темп роста числа общеобразовательных организаций</t>
  </si>
  <si>
    <t>2.8.1.</t>
  </si>
  <si>
    <t>Общий объем финансовых средств, поступивших в общеобразовательные организации, в расчете на одного учащегося</t>
  </si>
  <si>
    <t>2.9.1.</t>
  </si>
  <si>
    <t>Удельный вес финансовых средств от приносящей доход деятельности в общем объеме финансовых средств общеобразовательных организаций</t>
  </si>
  <si>
    <t>2.9.2.</t>
  </si>
  <si>
    <t>2.10.1.</t>
  </si>
  <si>
    <t>2.10.2.</t>
  </si>
  <si>
    <t>2.10.3.</t>
  </si>
  <si>
    <t>2.10.4.</t>
  </si>
  <si>
    <t>2.10.5.</t>
  </si>
  <si>
    <t>2.10.6.</t>
  </si>
  <si>
    <t>2.10.7.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</si>
  <si>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</si>
  <si>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</si>
  <si>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</si>
  <si>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</si>
  <si>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</si>
  <si>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</si>
  <si>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</si>
  <si>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</si>
  <si>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</si>
  <si>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</si>
  <si>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Еврейская автономная область</t>
  </si>
  <si>
    <t>Забайкальский край</t>
  </si>
  <si>
    <t>Ивановская область</t>
  </si>
  <si>
    <t>Калужская область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</si>
  <si>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</si>
  <si>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</si>
  <si>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</si>
  <si>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</si>
  <si>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</si>
  <si>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</si>
  <si>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</si>
  <si>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</si>
  <si>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</si>
  <si>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Москва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</si>
  <si>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</si>
  <si>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</si>
  <si>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</si>
  <si>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</si>
  <si>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</si>
  <si>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Оренбургская область</t>
  </si>
  <si>
    <t>Орловская область</t>
  </si>
  <si>
    <t>Пензенская область</t>
  </si>
  <si>
    <t>Псковская область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</si>
  <si>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</si>
  <si>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</si>
  <si>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</si>
  <si>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</si>
  <si>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</si>
  <si>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</si>
  <si>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</si>
  <si>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</si>
  <si>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</si>
  <si>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</si>
  <si>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</si>
  <si>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Татарстан (Татарстан)</t>
  </si>
  <si>
    <t>Республика Хакасия</t>
  </si>
  <si>
    <t>Ханты-Мансийский автономный округ</t>
  </si>
  <si>
    <t>Удельный вес числа общеобразовательных организаций, имеющих скорость подключения к сети Интернет от 1 Мбит/с и выше, в общем числе общеобразовательных организаций, подключенных к сети Интернет</t>
  </si>
  <si>
    <t>2.3.3.</t>
  </si>
  <si>
    <t>Отношение среднемесячной заработной платы педагогических работников государственных и муниципальных общеобразовательных организаций к среднемесячной начисленной заработной плате наемных работников в организациях, у индивидуальных предпринимателей и физических лиц (среднемесячному доходу от трудовой деятельности) в субъекте Российской Федерации</t>
  </si>
  <si>
    <t>педагогических работников - всего</t>
  </si>
  <si>
    <t>учителей</t>
  </si>
  <si>
    <t>Для муниципальных образований заполняется при наличии данных</t>
  </si>
  <si>
    <t xml:space="preserve">с нарушениями слуха: глухие, слабослышащие,   позднооглохшие; </t>
  </si>
  <si>
    <t xml:space="preserve">с тяжелыми нарушениями речи; </t>
  </si>
  <si>
    <t xml:space="preserve">с нарушениями зрения: слепые, слабовидящие; </t>
  </si>
  <si>
    <t xml:space="preserve">с умственной отсталостью (интеллектуальными нарушениями); </t>
  </si>
  <si>
    <t xml:space="preserve">с задержкой психического развития; </t>
  </si>
  <si>
    <t xml:space="preserve">с нарушениями опорно-двигательного аппарата; </t>
  </si>
  <si>
    <t xml:space="preserve">с расстройствами аутистического спектра; </t>
  </si>
  <si>
    <t xml:space="preserve">со сложными дефектами (множественными нарушениями); </t>
  </si>
  <si>
    <t xml:space="preserve">с другими ограниченными возможностями здоровья. </t>
  </si>
  <si>
    <t>2.5.3.</t>
  </si>
  <si>
    <t>Структура численности лиц с ограниченными возможностями здоровья, обучающихся в отдельных классах общеобразовательных организаций и в отдельных общеобразовательных организациях, осуществляющих обучение по адаптированным основным общеобразовательным программам (за исключением детей-инвалидов)</t>
  </si>
  <si>
    <t>2.5.4.</t>
  </si>
  <si>
    <t>Структура численности лиц с инвалидностью, обучающихся в отдельных классах общеобразовательных организаций и в отдельных общеобразовательных организациях, осуществляющих обучение по адаптированным основным общеобразовательным программам</t>
  </si>
  <si>
    <t>Укомплектованность отдельных общеобразовательных организаций, осуществляющих обучение по адаптированным основным общеобразовательным программам педагогическими работниками</t>
  </si>
  <si>
    <t>всего;</t>
  </si>
  <si>
    <t>учителя-дефектологи;</t>
  </si>
  <si>
    <t>педагоги-психологи;</t>
  </si>
  <si>
    <t>учителя-логопеды;</t>
  </si>
  <si>
    <t>социальные педагоги;</t>
  </si>
  <si>
    <t>тьюторы.</t>
  </si>
  <si>
    <t>2.5.5.</t>
  </si>
  <si>
    <t>Санкт-Петербург</t>
  </si>
  <si>
    <t>Саратовская область</t>
  </si>
  <si>
    <t>Сахалинская область</t>
  </si>
  <si>
    <t>Охват детей начальным общим, основным общим и средним общим образованием (отношение численности учащихся, осваивающих образовательные программы начального общего, основного общего или среднего общего образования, к численности детей в возрасте 7-17 полных лет )</t>
  </si>
  <si>
    <t>форма № ОО-1, подраздел 2.1.1. стр. 10 по сумме гр. 4–10( по методике учащиеся с 1-7 класс)</t>
  </si>
  <si>
    <t>2.1.3</t>
  </si>
  <si>
    <t>Удельный вес численности обучающихся, продолживших обучение по образовательным программам среднего общего образования, в общей численности обучающихся , получивших аттестат об основном общем образовании по итогам учебного года,предшествующего отчетному</t>
  </si>
  <si>
    <t>ОО-1,раздел 2.1. строка 10 графа 13</t>
  </si>
  <si>
    <t>очная форма обучения</t>
  </si>
  <si>
    <t>ОО-1,раздел 2.6.1. строка 02 графа 3</t>
  </si>
  <si>
    <t>%</t>
  </si>
  <si>
    <t>2.1.4</t>
  </si>
  <si>
    <t>Наполняемость классов по уровняи общего образования:</t>
  </si>
  <si>
    <t>начальное  общее образование (1-4 классы);</t>
  </si>
  <si>
    <t>основное общее образование (5-9 классы)</t>
  </si>
  <si>
    <t>среднее общее образование (10-11(12) классы)</t>
  </si>
  <si>
    <t>чел</t>
  </si>
  <si>
    <t>ОО-1,р.2.1.1. строка 11,графа 4-7/ОО-1 р.2.1.1,строка 9,графа 4-7</t>
  </si>
  <si>
    <t>ОО-1,р.2.1.1. строка 11,графа 8-12/ОО-1 р.2.1.1,строка 9,графа 8-12</t>
  </si>
  <si>
    <t>ОО-1,р.2.1.1. строка 11,графа 13-14/ОО-1 р.2.1.1,строка 9,графа 13-14</t>
  </si>
  <si>
    <t>2.1.5</t>
  </si>
  <si>
    <t>Удельный вес численности обучающихся, охваченных подвозом, в общей численности обучающихся, нуждающихся в подвозе в обраовательные организации, реализующие программы начального общего,основного общего,среднего общего образования</t>
  </si>
  <si>
    <t>Численность обучающихся 1-11(12) классов,охваченных подвозом в организации, реализующие программы начального общего,основного общего,среднего общего образования (включая обособленные учреждения и филиалы), и (или) обратно</t>
  </si>
  <si>
    <t>Численность обучающихся 1-11(12) классов,нуждающиеся в подвозе в организации, реализующие программы начального общего,основного общего,среднего общего образования (включая обособленные учреждения и филиалы), и (или) обратно</t>
  </si>
  <si>
    <t>ОО-2,р.1.3. графа 4,строка 04</t>
  </si>
  <si>
    <t>ОО-2,р.1.3. графа 3,строка 04</t>
  </si>
  <si>
    <t xml:space="preserve">Удельный вес численности обучающихся в первую смену  в общей численности обучающихся по образовательным программам начального общего,основного общего,среднего общего образования </t>
  </si>
  <si>
    <t>форма № ОО-1, раздел 2.9. стр. 01-03 гр. 3</t>
  </si>
  <si>
    <t>форма № ОО-1, подраздел 2.1.1. стр.11 графа 3</t>
  </si>
  <si>
    <t>2.2.1</t>
  </si>
  <si>
    <t xml:space="preserve">Удельный вес численности обучающихся, углубленно изучающих отдельные предметы, в общей численности учащихся  по образовательным программам начального общего,основного общего,среднего общего образования </t>
  </si>
  <si>
    <t>форма № ОО-1, подраздел 2.11. стр. 01 сумма гр.4-16 по классам очного обучения</t>
  </si>
  <si>
    <t>2.2.3</t>
  </si>
  <si>
    <t>Удельный вес численности обучающихся в классах (группах) профильного обучения в общей численности обучающихся в 10-11 (12) классах по образовательным программам среднего общего образования</t>
  </si>
  <si>
    <t>Численность обучающихся в 10-11 (12) классах  по образовательным программам среднего общего образования  (без отдельных организаций и классов для обучающихся с ОВЗ)</t>
  </si>
  <si>
    <t>Численность обучающихся  по образовательным программам среднего общего образования в 10-11 (12) классах (группах) профильного обучения (без отдельных организаций и классов для обучающихся с ОВЗ)</t>
  </si>
  <si>
    <t>ОО-1, раздел2.12.1,строка01,графа 4</t>
  </si>
  <si>
    <t>ОО-1, раздел2.1.1,строка11,графа 13-14</t>
  </si>
  <si>
    <t>2.2.4</t>
  </si>
  <si>
    <t>Удельный вес численности обучающихся с использованием дистанционных образовательных технологий в общей численности обучающихся  по образовательным программам начального общего,основного общего,среднего общего образования</t>
  </si>
  <si>
    <t>Численность обучающихся  по образовательным программам начального общего,основного общего,среднего общего образования с использованием дистанционных образовательных технологий</t>
  </si>
  <si>
    <t xml:space="preserve">Численность обучающихся  по образовательным программам начального общего,основного общего,среднего общего образования </t>
  </si>
  <si>
    <t>ОО-1,р.2.3.1.,графа3,стр.08</t>
  </si>
  <si>
    <t>Численность обучающихся  по образовательным программам начального общего,основного общего,среднего общего образования в расчете на 1 педагогического работника</t>
  </si>
  <si>
    <t>форма № ОО-1, подраздел 3.1. строка 06 гр.16</t>
  </si>
  <si>
    <t>форма № ОО-1, подраздел 3.3.1. строка 03 гр.5</t>
  </si>
  <si>
    <t xml:space="preserve">Удельный вес численности учителей в возрасте до 35 лет в общей численности учителей (без внешних совместителейи работающих по договорам гражданско-правового характера) организаций, осуществляющих образовательную деятельность по программам начального общего,основного общего,среднего общего образования </t>
  </si>
  <si>
    <t xml:space="preserve">Удельный вес численности педагогических работников в общей численности (без внешних совместителей и работающих по договорам гражданско-правового характера) организаций,осуществляющих осуществляющих образовательную деятельность по программам начального общего,основного общего,среднего общего образования </t>
  </si>
  <si>
    <t>2.3.4.</t>
  </si>
  <si>
    <t>Общая численность педработников (без внешних совместителей и работающих по договорам гражданско-правового характера) организаций,осуществляющих осуществляющих образовательную деятельность по программам начального общего,основного общего,среднего общего образования</t>
  </si>
  <si>
    <t>Общая численность работников (без внешних совместителей и работающих по договорам гражданско-правового характера) организаций,осуществляющих осуществляющих образовательную деятельность по программам начального общего,основного общего,среднего общего образования</t>
  </si>
  <si>
    <t>ОО-1, раздел 3.1.,строка 06,графа3</t>
  </si>
  <si>
    <t>ОО-1, раздел 3.1.,строка 01,графа 3</t>
  </si>
  <si>
    <t>2.3.5</t>
  </si>
  <si>
    <t>из них в штате</t>
  </si>
  <si>
    <t>социальных педагогов всего</t>
  </si>
  <si>
    <t xml:space="preserve"> педагогов-психологов всего</t>
  </si>
  <si>
    <t>учителей-логопедов всего</t>
  </si>
  <si>
    <t>ОО-1,р.3.1. строки28,33,35 в разрезе учреждений</t>
  </si>
  <si>
    <t>Удельный вес числа организаций, имеющих в составе педагогических работников социальных педагогов,педагогов-психологов,учителей-логопедов, в общем числе оргнаизаций, осуществляющих образовательную деятельность по программам начального общего,основного общего,среднего общего образования</t>
  </si>
  <si>
    <t>Учебная площадь организаций, осуществляющих образовательную деятельность по программам начального общего,основного общего,среднего общего образования, в расчете на одного учащегося</t>
  </si>
  <si>
    <t>Учебная площать организации, осуществляющих образовательную деятельность по программам начального общего,основного общего,среднего общего образования, без учета площади помещений,сданных в аренду</t>
  </si>
  <si>
    <t>ОО-2, р.1.5, графа 3, строка2</t>
  </si>
  <si>
    <t>Численность обучающихся в 1-11(12) классах организаций, осуществляющих образовательную деятельность по программам начального общего,основного общего,среднего общего образования (на конец отчетного года)</t>
  </si>
  <si>
    <t>ОО-2, р.3.4 графа 3, строка 01</t>
  </si>
  <si>
    <t>Численность обучающихсяподготовительных классов организаций, осуществляющих образовательную деятельность по программам начального общего,основного общего,среднего общего образования (на конец отчетного года)</t>
  </si>
  <si>
    <t>ОО-2, р.3.4 графа 3, строка 06</t>
  </si>
  <si>
    <t>Численность воспитанников дошкольных образовательных групп, организованных в  организациях, осуществляющих образовательную деятельность по программам начального общего,основного общего,среднего общего образования (на конец отчетного года)</t>
  </si>
  <si>
    <t>ОО-2, р.3.4 графа 3, строка 05</t>
  </si>
  <si>
    <t>расчет по митодике к МСО</t>
  </si>
  <si>
    <t>Удельный вес числа организаций, имеющих все виды благоустройства (водопровод, центральное отопление,канализацию), в общем числе зданий организаций, осуществляющих образовательную деятельность по программам начального общего,основного общего,среднего общего образования,</t>
  </si>
  <si>
    <t>Число зданий организаций, осуществляющих образовательную деятельность по программам начального общего,основного общего,среднего общего образования,имеющих все виды благоустройства (водопровод, центральное отопление,канализацию)</t>
  </si>
  <si>
    <t>Общее число зданий организаций, осуществляющих образовательную деятельность по программам начального общего,основного общего,среднего общего образования</t>
  </si>
  <si>
    <t>ОО-2, раздел 1.1 графа 3,строки01-03</t>
  </si>
  <si>
    <t>ОО-2, раздел 1.1 графа 5,строки01-04</t>
  </si>
  <si>
    <t xml:space="preserve">Число персональных компьютеров, используемых в учебных целях, в расчете на 100 учащихся организаций, осуществляющих образовательную деятельность по программам начального общего,основного общего,среднего общего образования </t>
  </si>
  <si>
    <t xml:space="preserve">Число персональных компьютеров, используемых в учебных целях, в  организациях, осуществляющих образовательную деятельность по программам начального общего,основного общего,среднего общего образования </t>
  </si>
  <si>
    <t xml:space="preserve">Число персональных компьютеров, используемых в учебных целях,имеющих доступ к сети "Интернет", в  организациях, осуществляющих образовательную деятельность по программам начального общего,основного общего,среднего общего образования </t>
  </si>
  <si>
    <t>Удельный вес  организаций, реализующих образовательные программы начального общего,основного общего,среднего общего образования, имеющих доступ к сети "Интернет" с максимальной скоростьюпередачи данныхот 1 Мбит/с и выше, в общем числе организаций, осуществляющих образовательную деятельность по программам начального общего,основного общего,среднего общего образования,подключенных к сети Интернет</t>
  </si>
  <si>
    <t>Число организаций, осуществляющих образовательную деятельность по программам начального общего,основного общего,среднего общего образования,подключенных к сети Интернет и имеющих максимальную скорость передачи данных 1 Мбит/с и выше</t>
  </si>
  <si>
    <t>Число организаций, осуществляющих образовательную деятельность по программам начального общего,основного общего,среднего общего образования,подключенных к сети Интернет</t>
  </si>
  <si>
    <t>ОО-2, раздел 2.3. графа 3,строка 01</t>
  </si>
  <si>
    <t>ОО-2,   организации, заполнившие строку 05.раздел 2.1.</t>
  </si>
  <si>
    <t>2.4.5</t>
  </si>
  <si>
    <t>Удельный вес числа организаций, осуществляющих образовательную деятельность по программам начального общего,основного общего,среднего общего образования, использующих электронный журнал,электронный дневник, в общем числе организаций, реализующих образовательные программы начального общего,основного общего,среднего общего образования</t>
  </si>
  <si>
    <t>Число организаций, осуществляющих образовательную деятельность по программам начального общего,основного общего,среднего общего образования,использующих электронный журнал,электронный дневник</t>
  </si>
  <si>
    <t>Общее число организаций, осуществляющих образовательную деятельность по программам начального общего,основного общего,среднего общего образования</t>
  </si>
  <si>
    <t>ОО-2, раздел 2.2, графа 3,строка 07</t>
  </si>
  <si>
    <t>Удельный вес числа зданий, в которых созданы условия для беспрепятственного доступа инвалидов, в общем числе зданий организаций, осуществляющих образовательную деятельность по программам начального общего,основного общего,среднего общего образования,</t>
  </si>
  <si>
    <t xml:space="preserve">Число зданий организаций, осуществляющих образовательную деятельность по программам начального общего,основного общего,среднего общего образования,в которых созданы условия для беспрепятственного доступа инвалидов, </t>
  </si>
  <si>
    <t>ОО-2, раздел 1.1.,графа 15, строка 01+02</t>
  </si>
  <si>
    <t>Число зданий организаций, осуществляющих образовательную деятельность по программам начального общего,основного общего,среднего общего образования</t>
  </si>
  <si>
    <t>2.5.2</t>
  </si>
  <si>
    <t>Удельный вес обучающихся в отдельных организациях и классах, получающих инклюзивное образование, в общей численности лиц с ОВЗ,  обучающихся по образовательным программам начального общего,основного общего,среднего общего образования, организациях</t>
  </si>
  <si>
    <t>Отдельных классов для детей с ОВЗ у нас нет, поэтому показатель равен "0", кол-во детей с ОВЗ, обучающихся в обычных классах 385 человек</t>
  </si>
  <si>
    <t>Удельный вес численности обучающихся в соответствии с ФГОС начального общего образования обучающихся с ОВЗ в общей численности обучающихся по адаптированным образовательным программам начального общего образования</t>
  </si>
  <si>
    <t>Удельный вес численности обучающихся в соответствии с ФГОС начального общего образования обучающихся с умственной отсталостью (интеллектуальными нарушениями) в общей численности обучающихся по адаптированным образовательным программам для обучающихся с умственной отсталостью (интеллектуальными нарушениями)</t>
  </si>
  <si>
    <t>для глухих</t>
  </si>
  <si>
    <t>для слабослышащих и позднооглохших</t>
  </si>
  <si>
    <t>для слепых</t>
  </si>
  <si>
    <t>для слабовидящих</t>
  </si>
  <si>
    <t>с нарушением опорно-двигательного аппарата</t>
  </si>
  <si>
    <t xml:space="preserve">Численность обучающихся по адаптированным образовательным программам начального общего,основного общего,среднего общего образования </t>
  </si>
  <si>
    <t>форма № ОО-1 разделе 1.3.гр.3 строки03+13+23</t>
  </si>
  <si>
    <t>форма № ОО-1 разделе 1.3.гр.3 строки04+14+24</t>
  </si>
  <si>
    <t>форма № ОО-1 разделе 1.3.гр.3 строки05+15+25</t>
  </si>
  <si>
    <t>форма № ОО-1 разделе 1.3.гр.3 строки06+16+26</t>
  </si>
  <si>
    <t>форма № ОО-1 разделе 1.3.гр.3 строки07+17+27</t>
  </si>
  <si>
    <t>форма № ОО-1 разделе 1.3.гр.3 строки08+18+28</t>
  </si>
  <si>
    <t>форма № ОО-1 разделе 1.3.гр.3 строки09+19+29</t>
  </si>
  <si>
    <t>форма № ОО-1 разделе 1.3.гр.3 строки 10+20+30</t>
  </si>
  <si>
    <t>форма № ОО-1 разделе 1.3.гр.3 строка 31</t>
  </si>
  <si>
    <t>форма № ОО-1 разделе 1.3.гр.3 строка 02+12+22+31</t>
  </si>
  <si>
    <t>2.5.6</t>
  </si>
  <si>
    <t>Структура численности обучающихся по адаптированным образовавтельным программам начального общего,основного общего,среднего общего образования по видам:</t>
  </si>
  <si>
    <t>Численность  обучающихся по адаптированным образовавтельным программам начального общего,основного общего,среднего общего образования в расчете на одного работника:</t>
  </si>
  <si>
    <t>учителя-дефектолога</t>
  </si>
  <si>
    <t>учителя-логопеда</t>
  </si>
  <si>
    <t>педагога-психолога</t>
  </si>
  <si>
    <t>тьютора,ассистента (помощника)</t>
  </si>
  <si>
    <t>Численность  обучающихся по адаптированным образовавтельным программам начального общего,основного общего,среднего общего образования и программам образования обучающихся с умственной отсталостью (интеллектуальными нарушениями)</t>
  </si>
  <si>
    <t>форма № ОО-1 раздел 3.1..гр.16 строка 29+раздел 3.3.1гр.5 строка26</t>
  </si>
  <si>
    <t>форма № ОО-1 раздел 3.1..гр.16 строка 28+раздел 3.3.1гр.5 строка25</t>
  </si>
  <si>
    <t>форма № ОО-1 раздел 3.1..гр.16 строка 35+раздел 3.3.1гр.5 строка32</t>
  </si>
  <si>
    <t>форма № ОО-1 раздел 3.1..гр.16 строка 38+раздел 3.3.1гр.5 строка35</t>
  </si>
  <si>
    <t>2.6.2.</t>
  </si>
  <si>
    <t>Среднее значение количества баллов по ЕГЭ, полученных выпускниками, освоившими образовательные программы среднего общего образования: по математике; по русскому языку</t>
  </si>
  <si>
    <t>Среднее значение количества баллов по ГИА, полученных выпускниками, освоившими образовательные программы основного общего образования: по математике; по русскому языку</t>
  </si>
  <si>
    <t>Удельный вес численности выпускников,получивших на ГИА неудовлетворительные результаты, в общей численности обучающихся,участвовавших в ГИА по образовательным программам</t>
  </si>
  <si>
    <t>среднего общего образования</t>
  </si>
  <si>
    <t xml:space="preserve">основного общего образования </t>
  </si>
  <si>
    <t>Численность обучающихся и экстернов,получивших неудовлетворительные результаты на ГИА по образовательным программам</t>
  </si>
  <si>
    <t>Численность обучающихся и экстернов,участвоваших в ГИА по соответствующим образовательным программам</t>
  </si>
  <si>
    <t>форма № ОО-1 разделе 2.6.1.гр.3 строка 04</t>
  </si>
  <si>
    <t>форма № ОО-1 разделе 2.6.1.гр.3 строка 11</t>
  </si>
  <si>
    <t>2.6.4.</t>
  </si>
  <si>
    <t>Удельный вес численности лиц, обеспеченных горячим питанием, в общей численности обучающихся организаций, осуществляющих образовательную деятельность по программам начального общего,основного общего,среднего общего образования</t>
  </si>
  <si>
    <t>Численность обучающихся 1-11(12) классов организаций,осуществляющих образовательную деятельность по программам начального общего,основного общего,среднего общего образования обеспеченных горячим питанием</t>
  </si>
  <si>
    <t xml:space="preserve">Численность обучающихся 1-11(12) классов организаций,осуществляющих образовательную деятельность по программам начального общего,основного общего,среднего общего образования </t>
  </si>
  <si>
    <t>форма № ОО-2, раздел 1.4.,  строка 04 графа 5+6+7</t>
  </si>
  <si>
    <t>форма № ОО-1, раздел 2.1.,  строка 11 графа 3</t>
  </si>
  <si>
    <t>Удельный вес числа организаций, имеющих логопедический пункт или логопедический кабинет, в общем числе организаций, осуществляющих образовательную деятельность по программам начального общего,основного общего,среднего общего образования</t>
  </si>
  <si>
    <t>форма № ОО-1 разделе 2.6.1.гр.3 строка10+11+раздел 2.6.3. графа 3, строка 10</t>
  </si>
  <si>
    <t>форма № ОО-1 разделе 2.6.1.гр.3 строка 02+05раздел 2.6.3. графа 3, строка 02</t>
  </si>
  <si>
    <t>Число организаций,осуществляющих образовательную деятельность по программам начального общего,основного общего,среднего общего образования, имеющих логопедический пункт или кабинет( в собственности и (или) на условиях договора пользования)</t>
  </si>
  <si>
    <t>форма № ОО-2, раздел 1.2.,  строка 19 графа3+4</t>
  </si>
  <si>
    <t>форма № ОО-1, раздел 1.1,  строка 01 графа 3</t>
  </si>
  <si>
    <t>Число организаций,осуществляющих образовательную деятельность по программам начального общего,основного общего,среднего общего образования</t>
  </si>
  <si>
    <t>Удельный вес числа организаций, имеющих спортивные залы, в общем числе организаций, осуществляющих образовательную деятельность по программам начального общего,основного общего,среднего общего образования</t>
  </si>
  <si>
    <t>форма № ОО-2, раздел 1.2.,  строка 02 графа3+4</t>
  </si>
  <si>
    <t>Число организаций,осуществляющих образовательную деятельность по программам начального общего,основного общего,среднего общего образования, имеющих спортивные залы (в собственности и (или) на условиях договора пользования)</t>
  </si>
  <si>
    <t>Удельный вес числа организаций, имеющих закрытые плавательные бассейны, в общем числе организаций, осуществляющих образовательную деятельность по программам начального общего,основного общего,среднего общего образования</t>
  </si>
  <si>
    <t>Число организаций,осуществляющих образовательную деятельность по программам начального общего,основного общего,среднего общего образования, имеющих закрытые плавательные бассейны</t>
  </si>
  <si>
    <t>форма № ОО-2, раздел 1.2.,  строка 03 графа3+4</t>
  </si>
  <si>
    <t>Темп роста числа организаций,осуществляющих образовательную деятельность по программам начального общего,основного общего,среднего общего образования</t>
  </si>
  <si>
    <t>Число организаций, осуществляющих образовательную деятельность по программам начального общего,основного общего,среднего общего образования в 2017 году</t>
  </si>
  <si>
    <t>Общий объем финансовых средств, поступивших в организации, осуществляющие образовательную деятельность по программам начального общего,основного общего,среднего общего образования в расчете на одного обучащегося</t>
  </si>
  <si>
    <t xml:space="preserve">Среднегодовая численность учащихся 1-11(12) классов в организациях, осуществляющих образовательную деятельность по программам начального общего,основного общего,среднего общего образования </t>
  </si>
  <si>
    <t>форма № ОО-2, раздел 34., строка 01 графа 4</t>
  </si>
  <si>
    <t xml:space="preserve">Среднегодовая численность воспитанников дошкольных образовательных групп, организованных в организациях, осуществляющих образовательную деятельность по программам начального общего,основного общего,среднего общего образования </t>
  </si>
  <si>
    <t>форма № ОО-2, подраздел 3.4., строка 05 графа 4</t>
  </si>
  <si>
    <t xml:space="preserve">Общий объем финансовых средств, поступивших в организации, осуществляющие образовательную деятельность по программам начального общего,основного общего,среднего общего образования </t>
  </si>
  <si>
    <t>тыс.рублей</t>
  </si>
  <si>
    <t>форма № ОО-2, раздел 3.1., строка 01, графа 3, тыс.рублей</t>
  </si>
  <si>
    <t xml:space="preserve">Удельный вес финансовых средств от приносящей доход деятельности в общем объеме финансовых средств организаций,осуществляющих образовательную деятельность по программам начального общего,основного общего,среднего общего образования </t>
  </si>
  <si>
    <t>Общий объем финансовых средств, поступивших в организации, осуществляющие образовательную деятельность по программам начального общего,основного общего,среднего общего образования</t>
  </si>
  <si>
    <t xml:space="preserve">объем финансовых средств от приносящей доход деятельности (внебюджетных средств), поступивших в организации, осуществляющие образовательную деятельность по программам начального общего,основного общего,среднего общего образования </t>
  </si>
  <si>
    <t>форма № ОО-2, раздел 3.1., строка 08, графа 3, тыс.рублей</t>
  </si>
  <si>
    <t xml:space="preserve">Удельный вес числа зданий организаций,реализующих образовательные программы начального общего,основного общего,среднего общего образования  имеющих охрану, в общем числе организаций,осуществляющих образовательную деятельность по программам начального общего,основного общего,среднего общего образования </t>
  </si>
  <si>
    <t>Число зданий организаций,реализующих образовательные программы начального общего,основного общего,среднего общего образования  имеющих охрану</t>
  </si>
  <si>
    <t xml:space="preserve">Общее число зданий организаций,реализующих образовательные программы начального общего,основного общего,среднего общего образования </t>
  </si>
  <si>
    <t>форма № ОО-2, раздел 1.1.</t>
  </si>
  <si>
    <t>форма № ОО-2, раздел 1.1., графа 10,строки 01+02+03</t>
  </si>
  <si>
    <t xml:space="preserve">Удельный вес числа зданий организаций, осуществляющих образовательную деятельность по программам начального общего,основного общего,среднего общего образования, находящихся в аварийном состоянии, в общем числе зданий организаций,осуществляющих образовательную деятельность по программам начального общего,основного общего,среднего общего образования </t>
  </si>
  <si>
    <t>Число зданий организаций, осуществляющих образовательную деятельность по программам начального общего,основного общего,среднего общего образования, находящихся в аварийном состоянии</t>
  </si>
  <si>
    <t>форма № ОО-2, раздел 1.1., графа 8</t>
  </si>
  <si>
    <t>Число зданий организаций, осуществляющих образовательную деятельность по программам начального общего,основного общего,среднего общего образования, требующих капитального ремонта</t>
  </si>
  <si>
    <t xml:space="preserve">Удельный вес числа зданий организаций, осуществляющих образовательную деятельность по программам начального общего,основного общего,среднего общего образования, требующих капитального ремонта, в общем числе зданий организаций,осуществляющих образовательную деятельность по программам начального общего,основного общего,среднего общего образования </t>
  </si>
  <si>
    <t>форма № ОО-2, раздел 1.1., графа 7</t>
  </si>
  <si>
    <t>численность обучающихся по ФГОС начального общего образования обучающихся с ОВЗ</t>
  </si>
  <si>
    <t xml:space="preserve">численность обучающихся по адаптированным образовательным программам начального общего образования </t>
  </si>
  <si>
    <t>Показатель рассчитывается исходя из количества обучающихся с с умственной отсталостью (интеллектуальными нарушениями) в отдельных классах. В Кондинском районе ОТДЕЛЬНЫХ классов для обучающихся с умственной отсталостью (интеллектуальными нарушениями) нет.Показатель равен "0"</t>
  </si>
  <si>
    <t xml:space="preserve">по сумме 1-2 классов </t>
  </si>
  <si>
    <t xml:space="preserve">по сумме 1-4 классов </t>
  </si>
  <si>
    <t>2018 год</t>
  </si>
  <si>
    <t>численность постоянного населения в возрасте 7-17 лет (на 1 января следующего за отчетным года (на 1 января 2019 г)</t>
  </si>
  <si>
    <t>4,00(тест. Балл 30,6)</t>
  </si>
  <si>
    <t>3,5 (тест. Балл 14,5)</t>
  </si>
  <si>
    <t>Число организаций, осуществляющих образовательную деятельность по программам начального общего,основного общего,среднего общего образования в 2018 году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</si>
</sst>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2"/>
      <color rgb="FFFF0000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0" fillId="0" borderId="0" xfId="0" applyAlignme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" xfId="0" applyBorder="1"/>
    <xf numFmtId="0" fontId="4" fillId="0" borderId="0" xfId="0" applyFont="1" applyAlignment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3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6" borderId="1" xfId="0" applyFont="1" applyFill="1" applyBorder="1" applyAlignment="1" applyProtection="1">
      <alignment horizontal="center" vertical="center"/>
      <protection locked="0"/>
    </xf>
    <xf numFmtId="2" fontId="5" fillId="2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Border="1" applyAlignment="1">
      <alignment horizontal="right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5" borderId="1" xfId="0" applyFill="1" applyBorder="1" applyProtection="1">
      <protection locked="0"/>
    </xf>
    <xf numFmtId="0" fontId="0" fillId="0" borderId="1" xfId="0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1" fillId="0" borderId="0" xfId="1"/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6" xfId="0" applyFont="1" applyBorder="1" applyAlignment="1">
      <alignment horizontal="center" wrapText="1"/>
    </xf>
    <xf numFmtId="0" fontId="7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2" fontId="0" fillId="5" borderId="1" xfId="0" applyNumberFormat="1" applyFill="1" applyBorder="1" applyProtection="1">
      <protection locked="0"/>
    </xf>
    <xf numFmtId="0" fontId="0" fillId="0" borderId="2" xfId="0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49" fontId="0" fillId="0" borderId="1" xfId="0" applyNumberFormat="1" applyBorder="1" applyAlignment="1">
      <alignment wrapText="1"/>
    </xf>
    <xf numFmtId="0" fontId="6" fillId="0" borderId="1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0" fontId="0" fillId="0" borderId="4" xfId="0" applyBorder="1"/>
    <xf numFmtId="2" fontId="2" fillId="6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>
      <alignment vertical="center" wrapText="1"/>
    </xf>
    <xf numFmtId="1" fontId="2" fillId="6" borderId="1" xfId="0" applyNumberFormat="1" applyFont="1" applyFill="1" applyBorder="1" applyAlignment="1" applyProtection="1">
      <alignment horizontal="center" vertical="center"/>
      <protection locked="0"/>
    </xf>
    <xf numFmtId="0" fontId="0" fillId="5" borderId="1" xfId="0" applyFill="1" applyBorder="1" applyAlignment="1" applyProtection="1">
      <alignment horizontal="center" vertical="center"/>
      <protection locked="0"/>
    </xf>
    <xf numFmtId="0" fontId="0" fillId="0" borderId="6" xfId="0" applyBorder="1" applyAlignment="1">
      <alignment horizontal="center" vertical="center"/>
    </xf>
    <xf numFmtId="2" fontId="5" fillId="7" borderId="1" xfId="0" applyNumberFormat="1" applyFont="1" applyFill="1" applyBorder="1" applyAlignment="1" applyProtection="1">
      <alignment horizontal="center" vertical="center"/>
      <protection hidden="1"/>
    </xf>
    <xf numFmtId="0" fontId="2" fillId="8" borderId="4" xfId="0" applyFont="1" applyFill="1" applyBorder="1" applyAlignment="1">
      <alignment horizontal="center" vertical="center"/>
    </xf>
    <xf numFmtId="49" fontId="0" fillId="0" borderId="4" xfId="0" applyNumberFormat="1" applyBorder="1" applyAlignment="1">
      <alignment wrapText="1"/>
    </xf>
    <xf numFmtId="0" fontId="2" fillId="9" borderId="1" xfId="0" applyFont="1" applyFill="1" applyBorder="1" applyAlignment="1" applyProtection="1">
      <alignment horizontal="center" vertical="center"/>
      <protection locked="0"/>
    </xf>
    <xf numFmtId="0" fontId="0" fillId="8" borderId="1" xfId="0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2" fillId="8" borderId="4" xfId="0" applyFont="1" applyFill="1" applyBorder="1" applyAlignment="1">
      <alignment horizontal="center" vertical="center"/>
    </xf>
    <xf numFmtId="0" fontId="2" fillId="8" borderId="5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Medium9"/>
  <colors>
    <mruColors>
      <color rgb="FF99FF99"/>
      <color rgb="FFFFFF99"/>
      <color rgb="FF66FF66"/>
      <color rgb="FFCC9900"/>
      <color rgb="FFFFCC00"/>
      <color rgb="FFFFFFCC"/>
      <color rgb="FFFFFF66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56"/>
  <sheetViews>
    <sheetView tabSelected="1" zoomScale="80" zoomScaleNormal="80" workbookViewId="0">
      <selection activeCell="C13" sqref="C13"/>
    </sheetView>
  </sheetViews>
  <sheetFormatPr defaultColWidth="0" defaultRowHeight="15" zeroHeight="1"/>
  <cols>
    <col min="1" max="1" width="12.140625" style="2" customWidth="1"/>
    <col min="2" max="2" width="60.7109375" style="6" customWidth="1"/>
    <col min="3" max="3" width="12.140625" customWidth="1"/>
    <col min="4" max="4" width="53.5703125" customWidth="1"/>
    <col min="5" max="16384" width="9.140625" hidden="1"/>
  </cols>
  <sheetData>
    <row r="1" spans="1:10"/>
    <row r="2" spans="1:10" ht="18.75">
      <c r="B2" s="8" t="s">
        <v>114</v>
      </c>
      <c r="D2" t="s">
        <v>485</v>
      </c>
    </row>
    <row r="3" spans="1:10" ht="18.75">
      <c r="B3" s="9" t="s">
        <v>273</v>
      </c>
    </row>
    <row r="4" spans="1:10">
      <c r="B4"/>
    </row>
    <row r="5" spans="1:10" ht="37.5">
      <c r="B5" s="8" t="s">
        <v>164</v>
      </c>
    </row>
    <row r="6" spans="1:10" ht="18.75">
      <c r="B6" s="10" t="s">
        <v>89</v>
      </c>
    </row>
    <row r="7" spans="1:10">
      <c r="B7" s="13"/>
    </row>
    <row r="8" spans="1:10" ht="15" customHeight="1">
      <c r="A8" s="14" t="s">
        <v>111</v>
      </c>
      <c r="B8" s="14" t="s">
        <v>112</v>
      </c>
      <c r="C8" s="18" t="s">
        <v>189</v>
      </c>
      <c r="D8" s="18" t="s">
        <v>113</v>
      </c>
      <c r="J8" s="30" t="s">
        <v>227</v>
      </c>
    </row>
    <row r="9" spans="1:10" ht="15" customHeight="1">
      <c r="A9" s="71" t="s">
        <v>149</v>
      </c>
      <c r="B9" s="12" t="s">
        <v>166</v>
      </c>
      <c r="C9" s="15">
        <v>4406</v>
      </c>
      <c r="D9" s="72" t="s">
        <v>171</v>
      </c>
      <c r="J9" s="30" t="s">
        <v>228</v>
      </c>
    </row>
    <row r="10" spans="1:10" ht="15" customHeight="1">
      <c r="A10" s="71"/>
      <c r="B10" s="12" t="s">
        <v>167</v>
      </c>
      <c r="C10" s="15">
        <v>0</v>
      </c>
      <c r="D10" s="72"/>
      <c r="J10" s="30" t="s">
        <v>229</v>
      </c>
    </row>
    <row r="11" spans="1:10" ht="15" customHeight="1">
      <c r="A11" s="71"/>
      <c r="B11" s="12" t="s">
        <v>168</v>
      </c>
      <c r="C11" s="15">
        <v>0</v>
      </c>
      <c r="D11" s="72"/>
      <c r="J11" s="30" t="s">
        <v>230</v>
      </c>
    </row>
    <row r="12" spans="1:10" ht="30">
      <c r="A12" s="71"/>
      <c r="B12" s="12" t="s">
        <v>486</v>
      </c>
      <c r="C12" s="54">
        <v>4851</v>
      </c>
      <c r="D12" s="7"/>
      <c r="J12" s="30" t="s">
        <v>231</v>
      </c>
    </row>
    <row r="13" spans="1:10" ht="75">
      <c r="A13" s="71"/>
      <c r="B13" s="12" t="s">
        <v>304</v>
      </c>
      <c r="C13" s="16">
        <f>IFERROR((C9+C10+C11)/C12*100,0)</f>
        <v>90.826633683776535</v>
      </c>
      <c r="D13" s="7"/>
      <c r="J13" s="30" t="s">
        <v>232</v>
      </c>
    </row>
    <row r="14" spans="1:10" ht="32.25" customHeight="1">
      <c r="A14" s="57" t="s">
        <v>173</v>
      </c>
      <c r="B14" s="12" t="s">
        <v>305</v>
      </c>
      <c r="C14" s="15">
        <v>3191</v>
      </c>
      <c r="D14" s="72"/>
      <c r="J14" s="30" t="s">
        <v>233</v>
      </c>
    </row>
    <row r="15" spans="1:10" ht="15" customHeight="1">
      <c r="A15" s="57"/>
      <c r="B15" s="12" t="s">
        <v>169</v>
      </c>
      <c r="C15" s="15">
        <v>0</v>
      </c>
      <c r="D15" s="72"/>
      <c r="J15" s="30" t="s">
        <v>234</v>
      </c>
    </row>
    <row r="16" spans="1:10" ht="15" customHeight="1">
      <c r="A16" s="57"/>
      <c r="B16" s="12" t="s">
        <v>170</v>
      </c>
      <c r="C16" s="15">
        <v>0</v>
      </c>
      <c r="D16" s="72"/>
      <c r="J16" s="30" t="s">
        <v>235</v>
      </c>
    </row>
    <row r="17" spans="1:10" ht="15" customHeight="1">
      <c r="A17" s="57"/>
      <c r="B17" s="12" t="s">
        <v>166</v>
      </c>
      <c r="C17" s="15">
        <v>4406</v>
      </c>
      <c r="D17" s="72"/>
      <c r="J17" s="30" t="s">
        <v>236</v>
      </c>
    </row>
    <row r="18" spans="1:10" ht="15" customHeight="1">
      <c r="A18" s="57"/>
      <c r="B18" s="12" t="s">
        <v>167</v>
      </c>
      <c r="C18" s="15">
        <v>0</v>
      </c>
      <c r="D18" s="72"/>
      <c r="J18" s="30" t="s">
        <v>237</v>
      </c>
    </row>
    <row r="19" spans="1:10" ht="15" customHeight="1">
      <c r="A19" s="57"/>
      <c r="B19" s="12" t="s">
        <v>168</v>
      </c>
      <c r="C19" s="15">
        <v>0</v>
      </c>
      <c r="D19" s="72"/>
      <c r="J19" s="30" t="s">
        <v>238</v>
      </c>
    </row>
    <row r="20" spans="1:10" ht="60">
      <c r="A20" s="57"/>
      <c r="B20" s="12" t="s">
        <v>172</v>
      </c>
      <c r="C20" s="16">
        <f>IFERROR(SUM(C14:C16)/SUM(C17:C19)*100,0)</f>
        <v>72.423967317294597</v>
      </c>
      <c r="D20" s="7"/>
      <c r="J20" s="30" t="s">
        <v>239</v>
      </c>
    </row>
    <row r="21" spans="1:10" ht="75">
      <c r="A21" s="64" t="s">
        <v>306</v>
      </c>
      <c r="B21" s="12" t="s">
        <v>307</v>
      </c>
      <c r="C21" s="16">
        <f>C22/C23*100</f>
        <v>55.188679245283026</v>
      </c>
      <c r="D21" s="36" t="s">
        <v>311</v>
      </c>
      <c r="J21" s="30"/>
    </row>
    <row r="22" spans="1:10">
      <c r="A22" s="65"/>
      <c r="B22" s="12" t="s">
        <v>308</v>
      </c>
      <c r="C22" s="16">
        <v>234</v>
      </c>
      <c r="D22" s="7" t="s">
        <v>309</v>
      </c>
      <c r="J22" s="30"/>
    </row>
    <row r="23" spans="1:10">
      <c r="A23" s="66"/>
      <c r="B23" s="12" t="s">
        <v>310</v>
      </c>
      <c r="C23" s="16">
        <v>424</v>
      </c>
      <c r="D23" s="7"/>
      <c r="J23" s="30"/>
    </row>
    <row r="24" spans="1:10">
      <c r="A24" s="64" t="s">
        <v>312</v>
      </c>
      <c r="B24" s="37" t="s">
        <v>313</v>
      </c>
      <c r="C24" s="16" t="s">
        <v>317</v>
      </c>
      <c r="D24" s="7"/>
      <c r="J24" s="30"/>
    </row>
    <row r="25" spans="1:10" ht="30" customHeight="1">
      <c r="A25" s="65"/>
      <c r="B25" s="12" t="s">
        <v>314</v>
      </c>
      <c r="C25" s="16">
        <f>1927/107</f>
        <v>18.009345794392523</v>
      </c>
      <c r="D25" s="55" t="s">
        <v>318</v>
      </c>
      <c r="J25" s="30"/>
    </row>
    <row r="26" spans="1:10" ht="30">
      <c r="A26" s="65"/>
      <c r="B26" s="12" t="s">
        <v>315</v>
      </c>
      <c r="C26" s="16">
        <f>2073/123</f>
        <v>16.853658536585368</v>
      </c>
      <c r="D26" s="38" t="s">
        <v>319</v>
      </c>
      <c r="J26" s="30"/>
    </row>
    <row r="27" spans="1:10" ht="30">
      <c r="A27" s="66"/>
      <c r="B27" s="12" t="s">
        <v>316</v>
      </c>
      <c r="C27" s="16">
        <f>400/32</f>
        <v>12.5</v>
      </c>
      <c r="D27" s="38" t="s">
        <v>320</v>
      </c>
      <c r="J27" s="30"/>
    </row>
    <row r="28" spans="1:10" ht="75">
      <c r="A28" s="64" t="s">
        <v>321</v>
      </c>
      <c r="B28" s="12" t="s">
        <v>322</v>
      </c>
      <c r="C28" s="16">
        <f>C29/C30*100</f>
        <v>96.390658174097666</v>
      </c>
      <c r="D28" s="32" t="s">
        <v>311</v>
      </c>
      <c r="J28" s="30"/>
    </row>
    <row r="29" spans="1:10" ht="75">
      <c r="A29" s="65"/>
      <c r="B29" s="12" t="s">
        <v>323</v>
      </c>
      <c r="C29" s="16">
        <v>454</v>
      </c>
      <c r="D29" s="38" t="s">
        <v>325</v>
      </c>
      <c r="J29" s="30"/>
    </row>
    <row r="30" spans="1:10" ht="75">
      <c r="A30" s="66"/>
      <c r="B30" s="12" t="s">
        <v>324</v>
      </c>
      <c r="C30" s="16">
        <v>471</v>
      </c>
      <c r="D30" s="38" t="s">
        <v>326</v>
      </c>
      <c r="J30" s="30"/>
    </row>
    <row r="31" spans="1:10" ht="15" customHeight="1">
      <c r="A31" s="73" t="s">
        <v>330</v>
      </c>
      <c r="B31" s="12" t="s">
        <v>328</v>
      </c>
      <c r="C31" s="15">
        <v>4133</v>
      </c>
      <c r="D31" s="74" t="s">
        <v>174</v>
      </c>
      <c r="J31" s="30" t="s">
        <v>69</v>
      </c>
    </row>
    <row r="32" spans="1:10" ht="15" customHeight="1">
      <c r="A32" s="73"/>
      <c r="B32" s="12" t="s">
        <v>329</v>
      </c>
      <c r="C32" s="15">
        <v>4400</v>
      </c>
      <c r="D32" s="74"/>
      <c r="J32" s="30" t="s">
        <v>240</v>
      </c>
    </row>
    <row r="33" spans="1:10" ht="60">
      <c r="A33" s="73"/>
      <c r="B33" s="12" t="s">
        <v>327</v>
      </c>
      <c r="C33" s="16">
        <f>C31/C32*100</f>
        <v>93.931818181818187</v>
      </c>
      <c r="D33" s="36" t="s">
        <v>311</v>
      </c>
      <c r="J33" s="30" t="s">
        <v>241</v>
      </c>
    </row>
    <row r="34" spans="1:10" ht="30">
      <c r="A34" s="57" t="s">
        <v>178</v>
      </c>
      <c r="B34" s="12" t="s">
        <v>332</v>
      </c>
      <c r="C34" s="15">
        <v>0</v>
      </c>
      <c r="D34" s="7"/>
      <c r="J34" s="30" t="s">
        <v>242</v>
      </c>
    </row>
    <row r="35" spans="1:10" ht="30">
      <c r="A35" s="57"/>
      <c r="B35" s="12" t="s">
        <v>177</v>
      </c>
      <c r="C35" s="15">
        <v>4400</v>
      </c>
      <c r="D35" s="7"/>
      <c r="J35" s="30" t="s">
        <v>243</v>
      </c>
    </row>
    <row r="36" spans="1:10" ht="60">
      <c r="A36" s="57"/>
      <c r="B36" s="12" t="s">
        <v>331</v>
      </c>
      <c r="C36" s="16">
        <f>IFERROR(C34/C35*100,0)</f>
        <v>0</v>
      </c>
      <c r="D36" s="36" t="s">
        <v>311</v>
      </c>
      <c r="J36" s="30" t="s">
        <v>244</v>
      </c>
    </row>
    <row r="37" spans="1:10" ht="60">
      <c r="A37" s="64" t="s">
        <v>333</v>
      </c>
      <c r="B37" s="12" t="s">
        <v>334</v>
      </c>
      <c r="C37" s="16">
        <f>C38/C39*100</f>
        <v>47.5</v>
      </c>
      <c r="D37" s="36" t="s">
        <v>311</v>
      </c>
      <c r="J37" s="30"/>
    </row>
    <row r="38" spans="1:10" ht="63.75" customHeight="1">
      <c r="A38" s="65"/>
      <c r="B38" s="12" t="s">
        <v>336</v>
      </c>
      <c r="C38" s="16">
        <v>190</v>
      </c>
      <c r="D38" s="36" t="s">
        <v>337</v>
      </c>
      <c r="J38" s="30"/>
    </row>
    <row r="39" spans="1:10" ht="62.25" customHeight="1">
      <c r="A39" s="66"/>
      <c r="B39" s="12" t="s">
        <v>335</v>
      </c>
      <c r="C39" s="16">
        <v>400</v>
      </c>
      <c r="D39" s="36" t="s">
        <v>338</v>
      </c>
      <c r="J39" s="30"/>
    </row>
    <row r="40" spans="1:10" ht="79.5" customHeight="1">
      <c r="A40" s="64" t="s">
        <v>339</v>
      </c>
      <c r="B40" s="12" t="s">
        <v>340</v>
      </c>
      <c r="C40" s="16">
        <f>C41/C42*100</f>
        <v>6.8088969586926923E-2</v>
      </c>
      <c r="D40" s="36" t="s">
        <v>311</v>
      </c>
      <c r="J40" s="30"/>
    </row>
    <row r="41" spans="1:10" ht="69" customHeight="1">
      <c r="A41" s="65"/>
      <c r="B41" s="12" t="s">
        <v>341</v>
      </c>
      <c r="C41" s="16">
        <v>3</v>
      </c>
      <c r="D41" s="36" t="s">
        <v>343</v>
      </c>
      <c r="J41" s="30"/>
    </row>
    <row r="42" spans="1:10" ht="62.25" customHeight="1">
      <c r="A42" s="66"/>
      <c r="B42" s="12" t="s">
        <v>342</v>
      </c>
      <c r="C42" s="16">
        <v>4406</v>
      </c>
      <c r="D42" s="12" t="s">
        <v>166</v>
      </c>
      <c r="J42" s="30"/>
    </row>
    <row r="43" spans="1:10" ht="15" customHeight="1">
      <c r="A43" s="57" t="s">
        <v>151</v>
      </c>
      <c r="B43" s="12" t="s">
        <v>166</v>
      </c>
      <c r="C43" s="15">
        <v>4406</v>
      </c>
      <c r="D43" s="31"/>
      <c r="J43" s="30" t="s">
        <v>245</v>
      </c>
    </row>
    <row r="44" spans="1:10">
      <c r="A44" s="57"/>
      <c r="B44" s="12" t="s">
        <v>345</v>
      </c>
      <c r="C44" s="15">
        <v>463.2</v>
      </c>
      <c r="D44" s="7"/>
      <c r="J44" s="30" t="s">
        <v>246</v>
      </c>
    </row>
    <row r="45" spans="1:10">
      <c r="A45" s="57"/>
      <c r="B45" s="12" t="s">
        <v>346</v>
      </c>
      <c r="C45" s="15">
        <v>2.5</v>
      </c>
      <c r="D45" s="7"/>
      <c r="J45" s="30"/>
    </row>
    <row r="46" spans="1:10" ht="45">
      <c r="A46" s="57"/>
      <c r="B46" s="12" t="s">
        <v>344</v>
      </c>
      <c r="C46" s="16">
        <f>C43/(C44+C45)</f>
        <v>9.4610264118531244</v>
      </c>
      <c r="D46" s="7"/>
      <c r="J46" s="30" t="s">
        <v>247</v>
      </c>
    </row>
    <row r="47" spans="1:10">
      <c r="A47" s="57" t="s">
        <v>152</v>
      </c>
      <c r="B47" s="12" t="s">
        <v>182</v>
      </c>
      <c r="C47" s="15">
        <v>4</v>
      </c>
      <c r="D47" s="7"/>
      <c r="J47" s="30" t="s">
        <v>248</v>
      </c>
    </row>
    <row r="48" spans="1:10">
      <c r="A48" s="57"/>
      <c r="B48" s="12" t="s">
        <v>181</v>
      </c>
      <c r="C48" s="15">
        <v>30</v>
      </c>
      <c r="D48" s="7"/>
      <c r="J48" s="30" t="s">
        <v>249</v>
      </c>
    </row>
    <row r="49" spans="1:10">
      <c r="A49" s="57"/>
      <c r="B49" s="12" t="s">
        <v>180</v>
      </c>
      <c r="C49" s="15">
        <v>27</v>
      </c>
      <c r="D49" s="7"/>
      <c r="J49" s="30" t="s">
        <v>250</v>
      </c>
    </row>
    <row r="50" spans="1:10">
      <c r="A50" s="57"/>
      <c r="B50" s="12" t="s">
        <v>183</v>
      </c>
      <c r="C50" s="15">
        <v>374</v>
      </c>
      <c r="D50" s="7"/>
      <c r="J50" s="30" t="s">
        <v>251</v>
      </c>
    </row>
    <row r="51" spans="1:10" ht="90">
      <c r="A51" s="57"/>
      <c r="B51" s="12" t="s">
        <v>347</v>
      </c>
      <c r="C51" s="16">
        <f>IFERROR(SUM(C47:C49)/C50*100,0)</f>
        <v>16.310160427807489</v>
      </c>
      <c r="D51" s="7"/>
      <c r="J51" s="30" t="s">
        <v>252</v>
      </c>
    </row>
    <row r="52" spans="1:10" ht="98.25" customHeight="1">
      <c r="A52" s="58" t="s">
        <v>275</v>
      </c>
      <c r="B52" s="69" t="s">
        <v>276</v>
      </c>
      <c r="C52" s="70"/>
      <c r="D52" s="61" t="s">
        <v>279</v>
      </c>
      <c r="J52" s="30" t="s">
        <v>253</v>
      </c>
    </row>
    <row r="53" spans="1:10">
      <c r="A53" s="59"/>
      <c r="B53" s="27" t="s">
        <v>277</v>
      </c>
      <c r="C53" s="21"/>
      <c r="D53" s="62"/>
      <c r="J53" s="30" t="s">
        <v>254</v>
      </c>
    </row>
    <row r="54" spans="1:10">
      <c r="A54" s="60"/>
      <c r="B54" s="27" t="s">
        <v>278</v>
      </c>
      <c r="C54" s="21"/>
      <c r="D54" s="63"/>
      <c r="J54" s="30" t="s">
        <v>255</v>
      </c>
    </row>
    <row r="55" spans="1:10" ht="90">
      <c r="A55" s="64" t="s">
        <v>349</v>
      </c>
      <c r="B55" s="27" t="s">
        <v>348</v>
      </c>
      <c r="C55" s="39">
        <f>C56/C57*100</f>
        <v>44.291845493562235</v>
      </c>
      <c r="D55" s="33" t="s">
        <v>311</v>
      </c>
      <c r="J55" s="30"/>
    </row>
    <row r="56" spans="1:10" ht="90">
      <c r="A56" s="65"/>
      <c r="B56" s="27" t="s">
        <v>350</v>
      </c>
      <c r="C56" s="21">
        <v>516</v>
      </c>
      <c r="D56" s="33" t="s">
        <v>352</v>
      </c>
      <c r="J56" s="30"/>
    </row>
    <row r="57" spans="1:10" ht="75">
      <c r="A57" s="66"/>
      <c r="B57" s="27" t="s">
        <v>351</v>
      </c>
      <c r="C57" s="21">
        <v>1165</v>
      </c>
      <c r="D57" s="33" t="s">
        <v>353</v>
      </c>
      <c r="J57" s="30"/>
    </row>
    <row r="58" spans="1:10" ht="90">
      <c r="A58" s="64" t="s">
        <v>354</v>
      </c>
      <c r="B58" s="27" t="s">
        <v>360</v>
      </c>
      <c r="C58" s="21" t="s">
        <v>311</v>
      </c>
      <c r="D58" s="33" t="s">
        <v>359</v>
      </c>
      <c r="J58" s="30"/>
    </row>
    <row r="59" spans="1:10">
      <c r="A59" s="65"/>
      <c r="B59" s="27" t="s">
        <v>356</v>
      </c>
      <c r="C59" s="39">
        <f>7/15*100</f>
        <v>46.666666666666664</v>
      </c>
      <c r="D59" s="33"/>
      <c r="J59" s="30"/>
    </row>
    <row r="60" spans="1:10">
      <c r="A60" s="65"/>
      <c r="B60" s="27" t="s">
        <v>355</v>
      </c>
      <c r="C60" s="39">
        <f>7/15*100</f>
        <v>46.666666666666664</v>
      </c>
      <c r="D60" s="33"/>
      <c r="J60" s="30"/>
    </row>
    <row r="61" spans="1:10">
      <c r="A61" s="65"/>
      <c r="B61" s="27" t="s">
        <v>357</v>
      </c>
      <c r="C61" s="39">
        <f>13/15*100</f>
        <v>86.666666666666671</v>
      </c>
      <c r="D61" s="33"/>
      <c r="J61" s="30"/>
    </row>
    <row r="62" spans="1:10">
      <c r="A62" s="65"/>
      <c r="B62" s="27" t="s">
        <v>355</v>
      </c>
      <c r="C62" s="39">
        <f>13/15*100</f>
        <v>86.666666666666671</v>
      </c>
      <c r="D62" s="33"/>
      <c r="J62" s="30"/>
    </row>
    <row r="63" spans="1:10">
      <c r="A63" s="65"/>
      <c r="B63" s="27" t="s">
        <v>358</v>
      </c>
      <c r="C63" s="39">
        <f>10/15*100</f>
        <v>66.666666666666657</v>
      </c>
      <c r="D63" s="33"/>
      <c r="J63" s="30"/>
    </row>
    <row r="64" spans="1:10">
      <c r="A64" s="66"/>
      <c r="B64" s="27" t="s">
        <v>355</v>
      </c>
      <c r="C64" s="39">
        <f>10/15*100</f>
        <v>66.666666666666657</v>
      </c>
      <c r="D64" s="33"/>
      <c r="J64" s="30"/>
    </row>
    <row r="65" spans="1:10" ht="60">
      <c r="A65" s="58" t="s">
        <v>199</v>
      </c>
      <c r="B65" s="27" t="s">
        <v>362</v>
      </c>
      <c r="C65" s="39">
        <v>28654</v>
      </c>
      <c r="D65" s="33" t="s">
        <v>363</v>
      </c>
      <c r="J65" s="30"/>
    </row>
    <row r="66" spans="1:10" ht="60">
      <c r="A66" s="59"/>
      <c r="B66" s="27" t="s">
        <v>364</v>
      </c>
      <c r="C66" s="39">
        <v>4406</v>
      </c>
      <c r="D66" s="33" t="s">
        <v>365</v>
      </c>
      <c r="J66" s="30"/>
    </row>
    <row r="67" spans="1:10" ht="75">
      <c r="A67" s="59"/>
      <c r="B67" s="27" t="s">
        <v>366</v>
      </c>
      <c r="C67" s="39">
        <v>0</v>
      </c>
      <c r="D67" s="33" t="s">
        <v>367</v>
      </c>
      <c r="J67" s="30"/>
    </row>
    <row r="68" spans="1:10" ht="75">
      <c r="A68" s="59"/>
      <c r="B68" s="27" t="s">
        <v>368</v>
      </c>
      <c r="C68" s="39">
        <v>480</v>
      </c>
      <c r="D68" s="33" t="s">
        <v>369</v>
      </c>
      <c r="J68" s="30"/>
    </row>
    <row r="69" spans="1:10" ht="60">
      <c r="A69" s="60"/>
      <c r="B69" s="12" t="s">
        <v>361</v>
      </c>
      <c r="C69" s="16">
        <f>C65/((C66*1)+C67+C68)</f>
        <v>5.8645108473188703</v>
      </c>
      <c r="D69" s="7" t="s">
        <v>370</v>
      </c>
      <c r="J69" s="30" t="s">
        <v>256</v>
      </c>
    </row>
    <row r="70" spans="1:10" ht="75">
      <c r="A70" s="57" t="s">
        <v>153</v>
      </c>
      <c r="B70" s="12" t="s">
        <v>372</v>
      </c>
      <c r="C70" s="15">
        <v>21</v>
      </c>
      <c r="D70" s="7" t="s">
        <v>374</v>
      </c>
      <c r="J70" s="30" t="s">
        <v>257</v>
      </c>
    </row>
    <row r="71" spans="1:10" ht="45">
      <c r="A71" s="57"/>
      <c r="B71" s="12" t="s">
        <v>373</v>
      </c>
      <c r="C71" s="15">
        <v>21</v>
      </c>
      <c r="D71" s="7" t="s">
        <v>375</v>
      </c>
      <c r="J71" s="30" t="s">
        <v>258</v>
      </c>
    </row>
    <row r="72" spans="1:10" ht="60" customHeight="1">
      <c r="A72" s="57"/>
      <c r="B72" s="40" t="s">
        <v>371</v>
      </c>
      <c r="C72" s="41">
        <f>C70/C71*100</f>
        <v>100</v>
      </c>
      <c r="D72" s="7" t="s">
        <v>311</v>
      </c>
      <c r="J72" s="30" t="s">
        <v>259</v>
      </c>
    </row>
    <row r="73" spans="1:10" ht="60">
      <c r="A73" s="57" t="s">
        <v>154</v>
      </c>
      <c r="B73" s="12" t="s">
        <v>377</v>
      </c>
      <c r="C73" s="15">
        <v>2288</v>
      </c>
      <c r="D73" s="12" t="s">
        <v>190</v>
      </c>
      <c r="J73" s="30" t="s">
        <v>260</v>
      </c>
    </row>
    <row r="74" spans="1:10" ht="60">
      <c r="A74" s="57"/>
      <c r="B74" s="27" t="s">
        <v>364</v>
      </c>
      <c r="C74" s="15">
        <v>4406</v>
      </c>
      <c r="D74" s="33" t="s">
        <v>365</v>
      </c>
      <c r="J74" s="30" t="s">
        <v>261</v>
      </c>
    </row>
    <row r="75" spans="1:10" ht="75">
      <c r="A75" s="57"/>
      <c r="B75" s="27" t="s">
        <v>368</v>
      </c>
      <c r="C75" s="15">
        <v>480</v>
      </c>
      <c r="D75" s="33" t="s">
        <v>369</v>
      </c>
      <c r="J75" s="30" t="s">
        <v>262</v>
      </c>
    </row>
    <row r="76" spans="1:10" ht="75">
      <c r="A76" s="57"/>
      <c r="B76" s="12" t="s">
        <v>378</v>
      </c>
      <c r="C76" s="15">
        <v>742</v>
      </c>
      <c r="D76" s="12" t="s">
        <v>191</v>
      </c>
      <c r="J76" s="30" t="s">
        <v>263</v>
      </c>
    </row>
    <row r="77" spans="1:10" ht="60" customHeight="1">
      <c r="A77" s="57"/>
      <c r="B77" s="56" t="s">
        <v>376</v>
      </c>
      <c r="C77" s="56"/>
      <c r="D77" s="7"/>
      <c r="J77" s="30" t="s">
        <v>264</v>
      </c>
    </row>
    <row r="78" spans="1:10">
      <c r="A78" s="57"/>
      <c r="B78" s="17" t="s">
        <v>193</v>
      </c>
      <c r="C78" s="16">
        <f>(C73/((C74*1)+C75))*100</f>
        <v>46.827670896438804</v>
      </c>
      <c r="D78" s="7"/>
      <c r="J78" s="30" t="s">
        <v>265</v>
      </c>
    </row>
    <row r="79" spans="1:10">
      <c r="A79" s="57"/>
      <c r="B79" s="17" t="s">
        <v>194</v>
      </c>
      <c r="C79" s="16">
        <f>(C76/((C74*1)+C75))*100</f>
        <v>15.18624641833811</v>
      </c>
      <c r="D79" s="7"/>
      <c r="J79" s="30" t="s">
        <v>266</v>
      </c>
    </row>
    <row r="80" spans="1:10" ht="80.25" customHeight="1">
      <c r="A80" s="57" t="s">
        <v>163</v>
      </c>
      <c r="B80" s="12" t="s">
        <v>380</v>
      </c>
      <c r="C80" s="15">
        <v>9</v>
      </c>
      <c r="D80" s="7" t="s">
        <v>382</v>
      </c>
      <c r="J80" s="30" t="s">
        <v>267</v>
      </c>
    </row>
    <row r="81" spans="1:10" ht="82.5" customHeight="1">
      <c r="A81" s="57"/>
      <c r="B81" s="12" t="s">
        <v>381</v>
      </c>
      <c r="C81" s="15">
        <v>15</v>
      </c>
      <c r="D81" s="42" t="s">
        <v>383</v>
      </c>
      <c r="J81" s="30" t="s">
        <v>268</v>
      </c>
    </row>
    <row r="82" spans="1:10" ht="120">
      <c r="A82" s="57"/>
      <c r="B82" s="12" t="s">
        <v>379</v>
      </c>
      <c r="C82" s="16">
        <f>IFERROR(C80/C81*100,0)</f>
        <v>60</v>
      </c>
      <c r="D82" s="7"/>
      <c r="J82" s="30" t="s">
        <v>269</v>
      </c>
    </row>
    <row r="83" spans="1:10" ht="105">
      <c r="A83" s="64" t="s">
        <v>384</v>
      </c>
      <c r="B83" s="12" t="s">
        <v>385</v>
      </c>
      <c r="C83" s="16">
        <f>(C84/C85)*100</f>
        <v>100</v>
      </c>
      <c r="D83" s="36" t="s">
        <v>311</v>
      </c>
      <c r="J83" s="30"/>
    </row>
    <row r="84" spans="1:10" ht="63" customHeight="1">
      <c r="A84" s="65"/>
      <c r="B84" s="12" t="s">
        <v>386</v>
      </c>
      <c r="C84" s="16">
        <v>15</v>
      </c>
      <c r="D84" s="7" t="s">
        <v>388</v>
      </c>
      <c r="J84" s="30"/>
    </row>
    <row r="85" spans="1:10" ht="45">
      <c r="A85" s="66"/>
      <c r="B85" s="12" t="s">
        <v>387</v>
      </c>
      <c r="C85" s="16">
        <v>15</v>
      </c>
      <c r="D85" s="7"/>
      <c r="J85" s="30"/>
    </row>
    <row r="86" spans="1:10" ht="70.5" customHeight="1">
      <c r="A86" s="57" t="s">
        <v>196</v>
      </c>
      <c r="B86" s="12" t="s">
        <v>390</v>
      </c>
      <c r="C86" s="15">
        <v>16</v>
      </c>
      <c r="D86" s="43" t="s">
        <v>391</v>
      </c>
      <c r="J86" s="30" t="s">
        <v>270</v>
      </c>
    </row>
    <row r="87" spans="1:10" ht="54.75" customHeight="1">
      <c r="A87" s="57"/>
      <c r="B87" s="12" t="s">
        <v>392</v>
      </c>
      <c r="C87" s="15">
        <v>21</v>
      </c>
      <c r="D87" s="43"/>
      <c r="J87" s="30" t="s">
        <v>271</v>
      </c>
    </row>
    <row r="88" spans="1:10" ht="75">
      <c r="A88" s="57"/>
      <c r="B88" s="12" t="s">
        <v>389</v>
      </c>
      <c r="C88" s="16">
        <f>(C86/C87)*100</f>
        <v>76.19047619047619</v>
      </c>
      <c r="D88" s="36" t="s">
        <v>311</v>
      </c>
      <c r="J88" s="30" t="s">
        <v>272</v>
      </c>
    </row>
    <row r="89" spans="1:10" ht="75">
      <c r="A89" s="44" t="s">
        <v>393</v>
      </c>
      <c r="B89" s="12" t="s">
        <v>394</v>
      </c>
      <c r="C89" s="16">
        <v>0</v>
      </c>
      <c r="D89" s="32" t="s">
        <v>395</v>
      </c>
      <c r="J89" s="30" t="s">
        <v>301</v>
      </c>
    </row>
    <row r="90" spans="1:10" ht="75">
      <c r="A90" s="67" t="s">
        <v>289</v>
      </c>
      <c r="B90" s="12" t="s">
        <v>396</v>
      </c>
      <c r="C90" s="16">
        <f>C91/C92*100</f>
        <v>50</v>
      </c>
      <c r="D90" s="35" t="s">
        <v>311</v>
      </c>
      <c r="J90" s="30"/>
    </row>
    <row r="91" spans="1:10" ht="30">
      <c r="A91" s="68"/>
      <c r="B91" s="12" t="s">
        <v>480</v>
      </c>
      <c r="C91" s="15">
        <v>71</v>
      </c>
      <c r="D91" s="28" t="s">
        <v>483</v>
      </c>
      <c r="J91" s="30" t="s">
        <v>302</v>
      </c>
    </row>
    <row r="92" spans="1:10" ht="45">
      <c r="A92" s="68"/>
      <c r="B92" s="12" t="s">
        <v>481</v>
      </c>
      <c r="C92" s="15">
        <v>142</v>
      </c>
      <c r="D92" s="28" t="s">
        <v>484</v>
      </c>
      <c r="J92" s="30" t="s">
        <v>303</v>
      </c>
    </row>
    <row r="93" spans="1:10" ht="90">
      <c r="A93" s="52" t="s">
        <v>291</v>
      </c>
      <c r="B93" s="12" t="s">
        <v>397</v>
      </c>
      <c r="C93" s="16">
        <v>0</v>
      </c>
      <c r="D93" s="53" t="s">
        <v>482</v>
      </c>
      <c r="J93" s="30"/>
    </row>
    <row r="94" spans="1:10" ht="69.75" customHeight="1">
      <c r="A94" s="58" t="s">
        <v>300</v>
      </c>
      <c r="B94" s="12" t="s">
        <v>415</v>
      </c>
      <c r="C94" s="16" t="s">
        <v>311</v>
      </c>
      <c r="D94" s="45"/>
    </row>
    <row r="95" spans="1:10" ht="15" customHeight="1">
      <c r="A95" s="59"/>
      <c r="B95" s="12" t="s">
        <v>398</v>
      </c>
      <c r="C95" s="15">
        <v>0</v>
      </c>
      <c r="D95" s="47" t="s">
        <v>404</v>
      </c>
    </row>
    <row r="96" spans="1:10">
      <c r="A96" s="59"/>
      <c r="B96" s="12" t="s">
        <v>399</v>
      </c>
      <c r="C96" s="46">
        <f>2/C104*100</f>
        <v>0.60240963855421692</v>
      </c>
      <c r="D96" s="47" t="s">
        <v>405</v>
      </c>
    </row>
    <row r="97" spans="1:4">
      <c r="A97" s="59"/>
      <c r="B97" s="12" t="s">
        <v>400</v>
      </c>
      <c r="C97" s="46">
        <f>1/C104*100</f>
        <v>0.30120481927710846</v>
      </c>
      <c r="D97" s="47" t="s">
        <v>406</v>
      </c>
    </row>
    <row r="98" spans="1:4">
      <c r="A98" s="59"/>
      <c r="B98" s="12" t="s">
        <v>401</v>
      </c>
      <c r="C98" s="46">
        <f>6/C104*100</f>
        <v>1.8072289156626504</v>
      </c>
      <c r="D98" s="47" t="s">
        <v>407</v>
      </c>
    </row>
    <row r="99" spans="1:4">
      <c r="A99" s="59"/>
      <c r="B99" s="12" t="s">
        <v>281</v>
      </c>
      <c r="C99" s="46">
        <f>25/C104*100</f>
        <v>7.5301204819277112</v>
      </c>
      <c r="D99" s="47" t="s">
        <v>408</v>
      </c>
    </row>
    <row r="100" spans="1:4">
      <c r="A100" s="59"/>
      <c r="B100" s="12" t="s">
        <v>402</v>
      </c>
      <c r="C100" s="46">
        <f>3/C104*100</f>
        <v>0.90361445783132521</v>
      </c>
      <c r="D100" s="47" t="s">
        <v>409</v>
      </c>
    </row>
    <row r="101" spans="1:4" ht="15" customHeight="1">
      <c r="A101" s="59"/>
      <c r="B101" s="12" t="s">
        <v>284</v>
      </c>
      <c r="C101" s="46">
        <f>295/C104*100</f>
        <v>88.855421686746979</v>
      </c>
      <c r="D101" s="47" t="s">
        <v>410</v>
      </c>
    </row>
    <row r="102" spans="1:4">
      <c r="A102" s="59"/>
      <c r="B102" s="12" t="s">
        <v>286</v>
      </c>
      <c r="C102" s="46">
        <v>0</v>
      </c>
      <c r="D102" s="47" t="s">
        <v>411</v>
      </c>
    </row>
    <row r="103" spans="1:4" ht="30">
      <c r="A103" s="59"/>
      <c r="B103" s="12" t="s">
        <v>283</v>
      </c>
      <c r="C103" s="46">
        <f>46/C104*100</f>
        <v>13.855421686746988</v>
      </c>
      <c r="D103" s="47" t="s">
        <v>412</v>
      </c>
    </row>
    <row r="104" spans="1:4" ht="45">
      <c r="A104" s="59"/>
      <c r="B104" s="12" t="s">
        <v>403</v>
      </c>
      <c r="C104" s="15">
        <v>332</v>
      </c>
      <c r="D104" s="47" t="s">
        <v>413</v>
      </c>
    </row>
    <row r="105" spans="1:4" ht="69.75" customHeight="1">
      <c r="A105" s="64" t="s">
        <v>414</v>
      </c>
      <c r="B105" s="12" t="s">
        <v>416</v>
      </c>
      <c r="C105" s="15" t="s">
        <v>317</v>
      </c>
      <c r="D105" s="47"/>
    </row>
    <row r="106" spans="1:4" ht="30">
      <c r="A106" s="65"/>
      <c r="B106" s="12" t="s">
        <v>417</v>
      </c>
      <c r="C106" s="48">
        <f>C110/2</f>
        <v>189</v>
      </c>
      <c r="D106" s="47" t="s">
        <v>422</v>
      </c>
    </row>
    <row r="107" spans="1:4" ht="30">
      <c r="A107" s="65"/>
      <c r="B107" s="12" t="s">
        <v>418</v>
      </c>
      <c r="C107" s="48">
        <f>C110/10</f>
        <v>37.799999999999997</v>
      </c>
      <c r="D107" s="47" t="s">
        <v>423</v>
      </c>
    </row>
    <row r="108" spans="1:4" ht="30">
      <c r="A108" s="65"/>
      <c r="B108" s="12" t="s">
        <v>419</v>
      </c>
      <c r="C108" s="48">
        <f>C110/13</f>
        <v>29.076923076923077</v>
      </c>
      <c r="D108" s="47" t="s">
        <v>424</v>
      </c>
    </row>
    <row r="109" spans="1:4" ht="30">
      <c r="A109" s="65"/>
      <c r="B109" s="12" t="s">
        <v>420</v>
      </c>
      <c r="C109" s="15">
        <v>0</v>
      </c>
      <c r="D109" s="47" t="s">
        <v>425</v>
      </c>
    </row>
    <row r="110" spans="1:4" ht="75">
      <c r="A110" s="66"/>
      <c r="B110" s="12" t="s">
        <v>421</v>
      </c>
      <c r="C110" s="15">
        <v>378</v>
      </c>
      <c r="D110" s="47" t="s">
        <v>413</v>
      </c>
    </row>
    <row r="111" spans="1:4" ht="60" customHeight="1">
      <c r="A111" s="57" t="s">
        <v>426</v>
      </c>
      <c r="B111" s="56" t="s">
        <v>427</v>
      </c>
      <c r="C111" s="56"/>
      <c r="D111" s="7"/>
    </row>
    <row r="112" spans="1:4">
      <c r="A112" s="57"/>
      <c r="B112" s="17" t="s">
        <v>203</v>
      </c>
      <c r="C112" s="21">
        <v>68</v>
      </c>
      <c r="D112" s="7"/>
    </row>
    <row r="113" spans="1:4">
      <c r="A113" s="57"/>
      <c r="B113" s="17" t="s">
        <v>204</v>
      </c>
      <c r="C113" s="21">
        <v>49.75</v>
      </c>
      <c r="D113" s="7"/>
    </row>
    <row r="114" spans="1:4" ht="45" customHeight="1">
      <c r="A114" s="57" t="s">
        <v>202</v>
      </c>
      <c r="B114" s="56" t="s">
        <v>428</v>
      </c>
      <c r="C114" s="56"/>
      <c r="D114" s="7"/>
    </row>
    <row r="115" spans="1:4">
      <c r="A115" s="57"/>
      <c r="B115" s="17" t="s">
        <v>203</v>
      </c>
      <c r="C115" s="21" t="s">
        <v>487</v>
      </c>
      <c r="D115" s="7"/>
    </row>
    <row r="116" spans="1:4">
      <c r="A116" s="57"/>
      <c r="B116" s="17" t="s">
        <v>204</v>
      </c>
      <c r="C116" s="21" t="s">
        <v>488</v>
      </c>
      <c r="D116" s="7"/>
    </row>
    <row r="117" spans="1:4" ht="60">
      <c r="A117" s="58" t="s">
        <v>436</v>
      </c>
      <c r="B117" s="12" t="s">
        <v>429</v>
      </c>
      <c r="C117" s="7" t="s">
        <v>311</v>
      </c>
      <c r="D117" s="7"/>
    </row>
    <row r="118" spans="1:4">
      <c r="A118" s="59"/>
      <c r="B118" s="17" t="s">
        <v>431</v>
      </c>
      <c r="C118" s="21">
        <f>C121/C124*100</f>
        <v>0</v>
      </c>
      <c r="D118" s="7"/>
    </row>
    <row r="119" spans="1:4">
      <c r="A119" s="59"/>
      <c r="B119" s="17" t="s">
        <v>430</v>
      </c>
      <c r="C119" s="39">
        <f>C122/C125*100</f>
        <v>0.61349693251533743</v>
      </c>
      <c r="D119" s="7"/>
    </row>
    <row r="120" spans="1:4" ht="45">
      <c r="A120" s="59"/>
      <c r="B120" s="17" t="s">
        <v>432</v>
      </c>
      <c r="C120" s="21"/>
      <c r="D120" s="7"/>
    </row>
    <row r="121" spans="1:4">
      <c r="A121" s="59"/>
      <c r="B121" s="17" t="s">
        <v>431</v>
      </c>
      <c r="C121" s="21">
        <v>0</v>
      </c>
      <c r="D121" s="47" t="s">
        <v>434</v>
      </c>
    </row>
    <row r="122" spans="1:4">
      <c r="A122" s="59"/>
      <c r="B122" s="17" t="s">
        <v>430</v>
      </c>
      <c r="C122" s="21">
        <v>1</v>
      </c>
      <c r="D122" s="47" t="s">
        <v>435</v>
      </c>
    </row>
    <row r="123" spans="1:4" ht="30">
      <c r="A123" s="59"/>
      <c r="B123" s="17" t="s">
        <v>433</v>
      </c>
      <c r="C123" s="21"/>
      <c r="D123" s="7"/>
    </row>
    <row r="124" spans="1:4" ht="30">
      <c r="A124" s="59"/>
      <c r="B124" s="17" t="s">
        <v>431</v>
      </c>
      <c r="C124" s="49">
        <v>424</v>
      </c>
      <c r="D124" s="47" t="s">
        <v>444</v>
      </c>
    </row>
    <row r="125" spans="1:4" ht="30">
      <c r="A125" s="60"/>
      <c r="B125" s="17" t="s">
        <v>430</v>
      </c>
      <c r="C125" s="15">
        <v>163</v>
      </c>
      <c r="D125" s="47" t="s">
        <v>443</v>
      </c>
    </row>
    <row r="126" spans="1:4" ht="75">
      <c r="A126" s="58" t="s">
        <v>207</v>
      </c>
      <c r="B126" s="12" t="s">
        <v>438</v>
      </c>
      <c r="C126" s="15">
        <v>4406</v>
      </c>
      <c r="D126" s="12" t="s">
        <v>440</v>
      </c>
    </row>
    <row r="127" spans="1:4" ht="60">
      <c r="A127" s="59"/>
      <c r="B127" s="12" t="s">
        <v>439</v>
      </c>
      <c r="C127" s="15">
        <v>4400</v>
      </c>
      <c r="D127" s="12" t="s">
        <v>441</v>
      </c>
    </row>
    <row r="128" spans="1:4" ht="75">
      <c r="A128" s="60"/>
      <c r="B128" s="12" t="s">
        <v>437</v>
      </c>
      <c r="C128" s="16">
        <f>C126/C127*100</f>
        <v>100.13636363636364</v>
      </c>
      <c r="D128" s="29"/>
    </row>
    <row r="129" spans="1:4" ht="75">
      <c r="A129" s="57" t="s">
        <v>208</v>
      </c>
      <c r="B129" s="12" t="s">
        <v>445</v>
      </c>
      <c r="C129" s="15">
        <v>12</v>
      </c>
      <c r="D129" s="12" t="s">
        <v>446</v>
      </c>
    </row>
    <row r="130" spans="1:4" ht="45">
      <c r="A130" s="57"/>
      <c r="B130" s="12" t="s">
        <v>448</v>
      </c>
      <c r="C130" s="15">
        <v>15</v>
      </c>
      <c r="D130" s="12" t="s">
        <v>447</v>
      </c>
    </row>
    <row r="131" spans="1:4" ht="75">
      <c r="A131" s="57"/>
      <c r="B131" s="12" t="s">
        <v>442</v>
      </c>
      <c r="C131" s="16">
        <f>C129/C130*100</f>
        <v>80</v>
      </c>
      <c r="D131" s="50" t="s">
        <v>311</v>
      </c>
    </row>
    <row r="132" spans="1:4" ht="75">
      <c r="A132" s="57" t="s">
        <v>211</v>
      </c>
      <c r="B132" s="12" t="s">
        <v>451</v>
      </c>
      <c r="C132" s="15">
        <v>15</v>
      </c>
      <c r="D132" s="12" t="s">
        <v>450</v>
      </c>
    </row>
    <row r="133" spans="1:4" ht="45">
      <c r="A133" s="57"/>
      <c r="B133" s="12" t="s">
        <v>448</v>
      </c>
      <c r="C133" s="15">
        <v>15</v>
      </c>
      <c r="D133" s="12" t="s">
        <v>447</v>
      </c>
    </row>
    <row r="134" spans="1:4" ht="66" customHeight="1">
      <c r="A134" s="57"/>
      <c r="B134" s="12" t="s">
        <v>449</v>
      </c>
      <c r="C134" s="16">
        <f>IFERROR(C132/C133*100,0)</f>
        <v>100</v>
      </c>
      <c r="D134" s="29"/>
    </row>
    <row r="135" spans="1:4" ht="60">
      <c r="A135" s="57" t="s">
        <v>213</v>
      </c>
      <c r="B135" s="12" t="s">
        <v>453</v>
      </c>
      <c r="C135" s="15">
        <v>0</v>
      </c>
      <c r="D135" s="12" t="s">
        <v>454</v>
      </c>
    </row>
    <row r="136" spans="1:4" ht="45">
      <c r="A136" s="57"/>
      <c r="B136" s="12" t="s">
        <v>448</v>
      </c>
      <c r="C136" s="15">
        <v>15</v>
      </c>
      <c r="D136" s="12" t="s">
        <v>447</v>
      </c>
    </row>
    <row r="137" spans="1:4" ht="75">
      <c r="A137" s="57"/>
      <c r="B137" s="12" t="s">
        <v>452</v>
      </c>
      <c r="C137" s="51">
        <f>IFERROR(C135/C136*100,0)</f>
        <v>0</v>
      </c>
      <c r="D137" s="29"/>
    </row>
    <row r="138" spans="1:4" ht="45">
      <c r="A138" s="57" t="s">
        <v>215</v>
      </c>
      <c r="B138" s="12" t="s">
        <v>489</v>
      </c>
      <c r="C138" s="15">
        <v>15</v>
      </c>
      <c r="D138" s="29"/>
    </row>
    <row r="139" spans="1:4" ht="45">
      <c r="A139" s="57"/>
      <c r="B139" s="12" t="s">
        <v>456</v>
      </c>
      <c r="C139" s="15">
        <v>15</v>
      </c>
      <c r="D139" s="34"/>
    </row>
    <row r="140" spans="1:4" ht="45">
      <c r="A140" s="57"/>
      <c r="B140" s="12" t="s">
        <v>455</v>
      </c>
      <c r="C140" s="16">
        <f>C138/C139*100</f>
        <v>100</v>
      </c>
      <c r="D140" s="29"/>
    </row>
    <row r="141" spans="1:4" ht="60">
      <c r="A141" s="58" t="s">
        <v>217</v>
      </c>
      <c r="B141" s="12" t="s">
        <v>458</v>
      </c>
      <c r="C141" s="15">
        <v>4389.3</v>
      </c>
      <c r="D141" s="12" t="s">
        <v>459</v>
      </c>
    </row>
    <row r="142" spans="1:4" ht="75">
      <c r="A142" s="59"/>
      <c r="B142" s="12" t="s">
        <v>460</v>
      </c>
      <c r="C142" s="15">
        <v>496.4</v>
      </c>
      <c r="D142" s="12" t="s">
        <v>461</v>
      </c>
    </row>
    <row r="143" spans="1:4" ht="60">
      <c r="A143" s="59"/>
      <c r="B143" s="12" t="s">
        <v>462</v>
      </c>
      <c r="C143" s="46">
        <v>1146451.6000000001</v>
      </c>
      <c r="D143" s="12" t="s">
        <v>464</v>
      </c>
    </row>
    <row r="144" spans="1:4" ht="75">
      <c r="A144" s="60"/>
      <c r="B144" s="12" t="s">
        <v>457</v>
      </c>
      <c r="C144" s="16">
        <f>C143/(C141+C142)</f>
        <v>234.65452238164443</v>
      </c>
      <c r="D144" s="36" t="s">
        <v>463</v>
      </c>
    </row>
    <row r="145" spans="1:4" ht="60">
      <c r="A145" s="57" t="s">
        <v>219</v>
      </c>
      <c r="B145" s="12" t="s">
        <v>466</v>
      </c>
      <c r="C145" s="46">
        <v>1146451.6000000001</v>
      </c>
      <c r="D145" s="12" t="s">
        <v>464</v>
      </c>
    </row>
    <row r="146" spans="1:4" ht="75">
      <c r="A146" s="57"/>
      <c r="B146" s="12" t="s">
        <v>467</v>
      </c>
      <c r="C146" s="15">
        <v>7729</v>
      </c>
      <c r="D146" s="12" t="s">
        <v>468</v>
      </c>
    </row>
    <row r="147" spans="1:4" ht="75">
      <c r="A147" s="57"/>
      <c r="B147" s="12" t="s">
        <v>465</v>
      </c>
      <c r="C147" s="16">
        <f>C146/C145*100</f>
        <v>0.67416714320953453</v>
      </c>
      <c r="D147" s="36" t="s">
        <v>311</v>
      </c>
    </row>
    <row r="148" spans="1:4" ht="45">
      <c r="A148" s="57" t="s">
        <v>220</v>
      </c>
      <c r="B148" s="12" t="s">
        <v>470</v>
      </c>
      <c r="C148" s="15">
        <v>21</v>
      </c>
      <c r="D148" s="12" t="s">
        <v>473</v>
      </c>
    </row>
    <row r="149" spans="1:4" ht="45">
      <c r="A149" s="57"/>
      <c r="B149" s="12" t="s">
        <v>471</v>
      </c>
      <c r="C149" s="15">
        <v>21</v>
      </c>
      <c r="D149" s="12" t="s">
        <v>472</v>
      </c>
    </row>
    <row r="150" spans="1:4" ht="90">
      <c r="A150" s="57"/>
      <c r="B150" s="12" t="s">
        <v>469</v>
      </c>
      <c r="C150" s="16">
        <f>C148/C149*100</f>
        <v>100</v>
      </c>
      <c r="D150" s="36" t="s">
        <v>311</v>
      </c>
    </row>
    <row r="151" spans="1:4" ht="68.25" customHeight="1">
      <c r="A151" s="57" t="s">
        <v>221</v>
      </c>
      <c r="B151" s="12" t="s">
        <v>475</v>
      </c>
      <c r="C151" s="15">
        <v>0</v>
      </c>
      <c r="D151" s="12" t="s">
        <v>476</v>
      </c>
    </row>
    <row r="152" spans="1:4" ht="45">
      <c r="A152" s="57"/>
      <c r="B152" s="12" t="s">
        <v>471</v>
      </c>
      <c r="C152" s="15">
        <v>21</v>
      </c>
      <c r="D152" s="12" t="s">
        <v>472</v>
      </c>
    </row>
    <row r="153" spans="1:4" ht="105">
      <c r="A153" s="57"/>
      <c r="B153" s="12" t="s">
        <v>474</v>
      </c>
      <c r="C153" s="16">
        <f>IFERROR(C151/C152*100,0)</f>
        <v>0</v>
      </c>
      <c r="D153" s="29"/>
    </row>
    <row r="154" spans="1:4" ht="60">
      <c r="A154" s="57" t="s">
        <v>222</v>
      </c>
      <c r="B154" s="12" t="s">
        <v>477</v>
      </c>
      <c r="C154" s="15">
        <v>7</v>
      </c>
      <c r="D154" s="12" t="s">
        <v>479</v>
      </c>
    </row>
    <row r="155" spans="1:4" ht="45">
      <c r="A155" s="57"/>
      <c r="B155" s="12" t="s">
        <v>471</v>
      </c>
      <c r="C155" s="15">
        <v>21</v>
      </c>
      <c r="D155" s="12" t="s">
        <v>472</v>
      </c>
    </row>
    <row r="156" spans="1:4" ht="105">
      <c r="A156" s="57"/>
      <c r="B156" s="12" t="s">
        <v>478</v>
      </c>
      <c r="C156" s="16">
        <f>IFERROR(C154/C155*100,0)</f>
        <v>33.333333333333329</v>
      </c>
      <c r="D156" s="36" t="s">
        <v>311</v>
      </c>
    </row>
    <row r="157" spans="1:4" hidden="1"/>
    <row r="158" spans="1:4" hidden="1"/>
    <row r="159" spans="1:4" hidden="1"/>
    <row r="160" spans="1:4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</sheetData>
  <mergeCells count="44">
    <mergeCell ref="A37:A39"/>
    <mergeCell ref="A40:A42"/>
    <mergeCell ref="A34:A36"/>
    <mergeCell ref="A9:A13"/>
    <mergeCell ref="D9:D11"/>
    <mergeCell ref="A14:A20"/>
    <mergeCell ref="D14:D19"/>
    <mergeCell ref="A31:A33"/>
    <mergeCell ref="D31:D32"/>
    <mergeCell ref="A21:A23"/>
    <mergeCell ref="A24:A27"/>
    <mergeCell ref="A28:A30"/>
    <mergeCell ref="A154:A156"/>
    <mergeCell ref="A141:A144"/>
    <mergeCell ref="A145:A147"/>
    <mergeCell ref="A148:A150"/>
    <mergeCell ref="A43:A46"/>
    <mergeCell ref="A47:A51"/>
    <mergeCell ref="A70:A72"/>
    <mergeCell ref="A94:A104"/>
    <mergeCell ref="A105:A110"/>
    <mergeCell ref="A90:A92"/>
    <mergeCell ref="A73:A79"/>
    <mergeCell ref="A52:A54"/>
    <mergeCell ref="A151:A153"/>
    <mergeCell ref="A138:A140"/>
    <mergeCell ref="A132:A134"/>
    <mergeCell ref="A135:A137"/>
    <mergeCell ref="A129:A131"/>
    <mergeCell ref="B111:C111"/>
    <mergeCell ref="A111:A113"/>
    <mergeCell ref="A126:A128"/>
    <mergeCell ref="A117:A125"/>
    <mergeCell ref="D52:D54"/>
    <mergeCell ref="A80:A82"/>
    <mergeCell ref="A86:A88"/>
    <mergeCell ref="A55:A57"/>
    <mergeCell ref="A58:A64"/>
    <mergeCell ref="A65:A69"/>
    <mergeCell ref="A83:A85"/>
    <mergeCell ref="B114:C114"/>
    <mergeCell ref="A114:A116"/>
    <mergeCell ref="B77:C77"/>
    <mergeCell ref="B52:C52"/>
  </mergeCells>
  <dataValidations count="3">
    <dataValidation type="whole" operator="greaterThanOrEqual" allowBlank="1" showInputMessage="1" showErrorMessage="1" sqref="C9:C12 C14:C19 C34:C35 C47:C50 C73:C76 C80:C81 C86:C87 C70:C71 C125:C127 C129:C130 C132:C133 C135:C136 C138:C139 C91:C92 C31:C32 C95 C104">
      <formula1>0</formula1>
    </dataValidation>
    <dataValidation operator="greaterThanOrEqual" allowBlank="1" showInputMessage="1" showErrorMessage="1" sqref="C141:C143 C105:C110 C148:C149 C145:C146 C151:C152 C43:C45 C96:C103 C154:C155"/>
    <dataValidation type="list" allowBlank="1" showInputMessage="1" showErrorMessage="1" sqref="B3">
      <formula1>$J$8:$J$93</formula1>
    </dataValidation>
  </dataValidations>
  <pageMargins left="0.70866141732283472" right="0.70866141732283472" top="0.74803149606299213" bottom="0.74803149606299213" header="0.31496062992125984" footer="0.31496062992125984"/>
  <pageSetup paperSize="9" scale="52" fitToHeight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Q7"/>
  <sheetViews>
    <sheetView topLeftCell="AB1" zoomScale="90" zoomScaleNormal="90" workbookViewId="0">
      <selection activeCell="AE4" sqref="AE4"/>
    </sheetView>
  </sheetViews>
  <sheetFormatPr defaultColWidth="0" defaultRowHeight="15" zeroHeight="1"/>
  <cols>
    <col min="1" max="1" width="35.7109375" customWidth="1"/>
    <col min="2" max="2" width="41.5703125" customWidth="1"/>
    <col min="3" max="3" width="46.28515625" customWidth="1"/>
    <col min="4" max="4" width="45.85546875" customWidth="1"/>
    <col min="5" max="5" width="36.7109375" customWidth="1"/>
    <col min="6" max="6" width="26.85546875" customWidth="1"/>
    <col min="7" max="7" width="27.85546875" customWidth="1"/>
    <col min="8" max="8" width="25.42578125" customWidth="1"/>
    <col min="9" max="9" width="33.85546875" customWidth="1"/>
    <col min="10" max="10" width="35.140625" customWidth="1"/>
    <col min="11" max="16" width="25.42578125" customWidth="1"/>
    <col min="17" max="17" width="34.28515625" customWidth="1"/>
    <col min="18" max="18" width="47.5703125" customWidth="1"/>
    <col min="19" max="19" width="41.42578125" customWidth="1"/>
    <col min="20" max="43" width="20.7109375" customWidth="1"/>
    <col min="44" max="44" width="23" customWidth="1"/>
    <col min="45" max="45" width="23.140625" customWidth="1"/>
    <col min="46" max="46" width="26" customWidth="1"/>
    <col min="47" max="47" width="27.42578125" customWidth="1"/>
    <col min="48" max="49" width="23.85546875" customWidth="1"/>
    <col min="50" max="53" width="23.140625" customWidth="1"/>
    <col min="54" max="61" width="24.28515625" customWidth="1"/>
    <col min="62" max="67" width="9.140625" hidden="1" customWidth="1"/>
    <col min="68" max="69" width="0" hidden="1" customWidth="1"/>
    <col min="70" max="16384" width="9.140625" hidden="1"/>
  </cols>
  <sheetData>
    <row r="1" spans="1:61">
      <c r="A1" s="78" t="s">
        <v>108</v>
      </c>
      <c r="B1" s="78" t="s">
        <v>148</v>
      </c>
      <c r="C1" s="19" t="s">
        <v>149</v>
      </c>
      <c r="D1" s="19" t="s">
        <v>173</v>
      </c>
      <c r="E1" s="19" t="s">
        <v>150</v>
      </c>
      <c r="F1" s="19" t="s">
        <v>178</v>
      </c>
      <c r="G1" s="19" t="s">
        <v>151</v>
      </c>
      <c r="H1" s="19" t="s">
        <v>152</v>
      </c>
      <c r="I1" s="79" t="s">
        <v>275</v>
      </c>
      <c r="J1" s="80"/>
      <c r="K1" s="19" t="s">
        <v>199</v>
      </c>
      <c r="L1" s="57" t="s">
        <v>153</v>
      </c>
      <c r="M1" s="57"/>
      <c r="N1" s="57"/>
      <c r="O1" s="57" t="s">
        <v>154</v>
      </c>
      <c r="P1" s="57"/>
      <c r="Q1" s="19" t="s">
        <v>163</v>
      </c>
      <c r="R1" s="19" t="s">
        <v>196</v>
      </c>
      <c r="S1" s="19" t="s">
        <v>198</v>
      </c>
      <c r="T1" s="79" t="s">
        <v>289</v>
      </c>
      <c r="U1" s="81"/>
      <c r="V1" s="81"/>
      <c r="W1" s="81"/>
      <c r="X1" s="81"/>
      <c r="Y1" s="81"/>
      <c r="Z1" s="81"/>
      <c r="AA1" s="81"/>
      <c r="AB1" s="80"/>
      <c r="AC1" s="79" t="s">
        <v>291</v>
      </c>
      <c r="AD1" s="81"/>
      <c r="AE1" s="81"/>
      <c r="AF1" s="81"/>
      <c r="AG1" s="81"/>
      <c r="AH1" s="81"/>
      <c r="AI1" s="81"/>
      <c r="AJ1" s="81"/>
      <c r="AK1" s="80"/>
      <c r="AL1" s="79" t="s">
        <v>300</v>
      </c>
      <c r="AM1" s="81"/>
      <c r="AN1" s="81"/>
      <c r="AO1" s="81"/>
      <c r="AP1" s="81"/>
      <c r="AQ1" s="80"/>
      <c r="AR1" s="57" t="s">
        <v>202</v>
      </c>
      <c r="AS1" s="57"/>
      <c r="AT1" s="57" t="s">
        <v>205</v>
      </c>
      <c r="AU1" s="57"/>
      <c r="AV1" s="19" t="s">
        <v>207</v>
      </c>
      <c r="AW1" s="19" t="s">
        <v>208</v>
      </c>
      <c r="AX1" s="19" t="s">
        <v>211</v>
      </c>
      <c r="AY1" s="19" t="s">
        <v>213</v>
      </c>
      <c r="AZ1" s="19" t="s">
        <v>215</v>
      </c>
      <c r="BA1" s="19" t="s">
        <v>217</v>
      </c>
      <c r="BB1" s="19" t="s">
        <v>219</v>
      </c>
      <c r="BC1" s="19" t="s">
        <v>220</v>
      </c>
      <c r="BD1" s="19" t="s">
        <v>221</v>
      </c>
      <c r="BE1" s="19" t="s">
        <v>222</v>
      </c>
      <c r="BF1" s="19" t="s">
        <v>223</v>
      </c>
      <c r="BG1" s="19" t="s">
        <v>224</v>
      </c>
      <c r="BH1" s="19" t="s">
        <v>225</v>
      </c>
      <c r="BI1" s="19" t="s">
        <v>226</v>
      </c>
    </row>
    <row r="2" spans="1:61" s="4" customFormat="1" ht="92.25" customHeight="1">
      <c r="A2" s="78"/>
      <c r="B2" s="78"/>
      <c r="C2" s="56" t="s">
        <v>165</v>
      </c>
      <c r="D2" s="56" t="s">
        <v>172</v>
      </c>
      <c r="E2" s="56" t="s">
        <v>175</v>
      </c>
      <c r="F2" s="56" t="s">
        <v>176</v>
      </c>
      <c r="G2" s="56" t="s">
        <v>179</v>
      </c>
      <c r="H2" s="56" t="s">
        <v>184</v>
      </c>
      <c r="I2" s="75" t="s">
        <v>276</v>
      </c>
      <c r="J2" s="76"/>
      <c r="K2" s="56" t="s">
        <v>200</v>
      </c>
      <c r="L2" s="56" t="s">
        <v>185</v>
      </c>
      <c r="M2" s="56"/>
      <c r="N2" s="56"/>
      <c r="O2" s="56" t="s">
        <v>192</v>
      </c>
      <c r="P2" s="56"/>
      <c r="Q2" s="56" t="s">
        <v>274</v>
      </c>
      <c r="R2" s="56" t="s">
        <v>195</v>
      </c>
      <c r="S2" s="56" t="s">
        <v>197</v>
      </c>
      <c r="T2" s="69" t="s">
        <v>290</v>
      </c>
      <c r="U2" s="77"/>
      <c r="V2" s="77"/>
      <c r="W2" s="77"/>
      <c r="X2" s="77"/>
      <c r="Y2" s="77"/>
      <c r="Z2" s="77"/>
      <c r="AA2" s="77"/>
      <c r="AB2" s="70"/>
      <c r="AC2" s="69" t="s">
        <v>292</v>
      </c>
      <c r="AD2" s="77"/>
      <c r="AE2" s="77"/>
      <c r="AF2" s="77"/>
      <c r="AG2" s="77"/>
      <c r="AH2" s="77"/>
      <c r="AI2" s="77"/>
      <c r="AJ2" s="77"/>
      <c r="AK2" s="70"/>
      <c r="AL2" s="69" t="s">
        <v>293</v>
      </c>
      <c r="AM2" s="77"/>
      <c r="AN2" s="77"/>
      <c r="AO2" s="77"/>
      <c r="AP2" s="77"/>
      <c r="AQ2" s="70"/>
      <c r="AR2" s="56" t="s">
        <v>201</v>
      </c>
      <c r="AS2" s="56"/>
      <c r="AT2" s="56" t="s">
        <v>155</v>
      </c>
      <c r="AU2" s="56"/>
      <c r="AV2" s="56" t="s">
        <v>206</v>
      </c>
      <c r="AW2" s="56" t="s">
        <v>209</v>
      </c>
      <c r="AX2" s="56" t="s">
        <v>210</v>
      </c>
      <c r="AY2" s="56" t="s">
        <v>212</v>
      </c>
      <c r="AZ2" s="56" t="s">
        <v>214</v>
      </c>
      <c r="BA2" s="56" t="s">
        <v>216</v>
      </c>
      <c r="BB2" s="56" t="s">
        <v>218</v>
      </c>
      <c r="BC2" s="56" t="s">
        <v>156</v>
      </c>
      <c r="BD2" s="56" t="s">
        <v>157</v>
      </c>
      <c r="BE2" s="56" t="s">
        <v>158</v>
      </c>
      <c r="BF2" s="56" t="s">
        <v>159</v>
      </c>
      <c r="BG2" s="56" t="s">
        <v>160</v>
      </c>
      <c r="BH2" s="56" t="s">
        <v>161</v>
      </c>
      <c r="BI2" s="56" t="s">
        <v>162</v>
      </c>
    </row>
    <row r="3" spans="1:61" s="4" customFormat="1" ht="27" customHeight="1">
      <c r="A3" s="78"/>
      <c r="B3" s="78"/>
      <c r="C3" s="56"/>
      <c r="D3" s="56"/>
      <c r="E3" s="56"/>
      <c r="F3" s="56"/>
      <c r="G3" s="56"/>
      <c r="H3" s="56"/>
      <c r="I3" s="26" t="s">
        <v>277</v>
      </c>
      <c r="J3" s="26" t="s">
        <v>278</v>
      </c>
      <c r="K3" s="56"/>
      <c r="L3" s="20" t="s">
        <v>186</v>
      </c>
      <c r="M3" s="20" t="s">
        <v>187</v>
      </c>
      <c r="N3" s="20" t="s">
        <v>188</v>
      </c>
      <c r="O3" s="20" t="s">
        <v>193</v>
      </c>
      <c r="P3" s="20" t="s">
        <v>194</v>
      </c>
      <c r="Q3" s="56"/>
      <c r="R3" s="56"/>
      <c r="S3" s="56"/>
      <c r="T3" s="22" t="s">
        <v>280</v>
      </c>
      <c r="U3" s="22" t="s">
        <v>281</v>
      </c>
      <c r="V3" s="22" t="s">
        <v>282</v>
      </c>
      <c r="W3" s="22" t="s">
        <v>283</v>
      </c>
      <c r="X3" s="22" t="s">
        <v>284</v>
      </c>
      <c r="Y3" s="22" t="s">
        <v>285</v>
      </c>
      <c r="Z3" s="22" t="s">
        <v>286</v>
      </c>
      <c r="AA3" s="22" t="s">
        <v>287</v>
      </c>
      <c r="AB3" s="22" t="s">
        <v>288</v>
      </c>
      <c r="AC3" s="22" t="s">
        <v>280</v>
      </c>
      <c r="AD3" s="22" t="s">
        <v>281</v>
      </c>
      <c r="AE3" s="22" t="s">
        <v>282</v>
      </c>
      <c r="AF3" s="22" t="s">
        <v>283</v>
      </c>
      <c r="AG3" s="22" t="s">
        <v>284</v>
      </c>
      <c r="AH3" s="22" t="s">
        <v>285</v>
      </c>
      <c r="AI3" s="22" t="s">
        <v>286</v>
      </c>
      <c r="AJ3" s="22" t="s">
        <v>287</v>
      </c>
      <c r="AK3" s="22" t="s">
        <v>288</v>
      </c>
      <c r="AL3" s="22" t="s">
        <v>294</v>
      </c>
      <c r="AM3" s="22" t="s">
        <v>295</v>
      </c>
      <c r="AN3" s="22" t="s">
        <v>296</v>
      </c>
      <c r="AO3" s="22" t="s">
        <v>297</v>
      </c>
      <c r="AP3" s="22" t="s">
        <v>298</v>
      </c>
      <c r="AQ3" s="22" t="s">
        <v>299</v>
      </c>
      <c r="AR3" s="20" t="s">
        <v>203</v>
      </c>
      <c r="AS3" s="20" t="s">
        <v>204</v>
      </c>
      <c r="AT3" s="20" t="s">
        <v>203</v>
      </c>
      <c r="AU3" s="20" t="s">
        <v>204</v>
      </c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</row>
    <row r="4" spans="1:61" s="5" customFormat="1" ht="26.25" customHeight="1">
      <c r="A4" s="23" t="str">
        <f>Данные!B3</f>
        <v>Ханты-Мансийский автономный округ</v>
      </c>
      <c r="B4" s="24" t="str">
        <f>Данные!B6</f>
        <v>Кондинский район</v>
      </c>
      <c r="C4" s="11">
        <f>Данные!C13</f>
        <v>90.826633683776535</v>
      </c>
      <c r="D4" s="11">
        <f>Данные!C20</f>
        <v>72.423967317294597</v>
      </c>
      <c r="E4" s="11">
        <f>Данные!C33</f>
        <v>93.931818181818187</v>
      </c>
      <c r="F4" s="11">
        <f>Данные!C36</f>
        <v>0</v>
      </c>
      <c r="G4" s="11">
        <f>Данные!C46</f>
        <v>9.4610264118531244</v>
      </c>
      <c r="H4" s="11">
        <f>Данные!C51</f>
        <v>16.310160427807489</v>
      </c>
      <c r="I4" s="11">
        <f>Данные!C53</f>
        <v>0</v>
      </c>
      <c r="J4" s="11">
        <f>Данные!C54</f>
        <v>0</v>
      </c>
      <c r="K4" s="11">
        <f>Данные!C69</f>
        <v>5.8645108473188703</v>
      </c>
      <c r="L4" s="11" t="e">
        <f>Данные!#REF!</f>
        <v>#REF!</v>
      </c>
      <c r="M4" s="11" t="e">
        <f>Данные!#REF!</f>
        <v>#REF!</v>
      </c>
      <c r="N4" s="11" t="e">
        <f>Данные!#REF!</f>
        <v>#REF!</v>
      </c>
      <c r="O4" s="11">
        <f>Данные!C78</f>
        <v>46.827670896438804</v>
      </c>
      <c r="P4" s="11">
        <f>Данные!C79</f>
        <v>15.18624641833811</v>
      </c>
      <c r="Q4" s="11">
        <f>Данные!C82</f>
        <v>60</v>
      </c>
      <c r="R4" s="11">
        <f>Данные!C88</f>
        <v>76.19047619047619</v>
      </c>
      <c r="S4" s="11">
        <f>Данные!C89</f>
        <v>0</v>
      </c>
      <c r="T4" s="11" t="e">
        <f>Данные!#REF!</f>
        <v>#REF!</v>
      </c>
      <c r="U4" s="11" t="e">
        <f>Данные!#REF!</f>
        <v>#REF!</v>
      </c>
      <c r="V4" s="11" t="e">
        <f>Данные!#REF!</f>
        <v>#REF!</v>
      </c>
      <c r="W4" s="11" t="e">
        <f>Данные!#REF!</f>
        <v>#REF!</v>
      </c>
      <c r="X4" s="11" t="e">
        <f>Данные!#REF!</f>
        <v>#REF!</v>
      </c>
      <c r="Y4" s="11" t="e">
        <f>Данные!#REF!</f>
        <v>#REF!</v>
      </c>
      <c r="Z4" s="11" t="e">
        <f>Данные!#REF!</f>
        <v>#REF!</v>
      </c>
      <c r="AA4" s="11" t="e">
        <f>Данные!#REF!</f>
        <v>#REF!</v>
      </c>
      <c r="AB4" s="11" t="e">
        <f>Данные!#REF!</f>
        <v>#REF!</v>
      </c>
      <c r="AC4" s="11" t="e">
        <f>Данные!#REF!</f>
        <v>#REF!</v>
      </c>
      <c r="AD4" s="11" t="e">
        <f>Данные!#REF!</f>
        <v>#REF!</v>
      </c>
      <c r="AE4" s="11" t="e">
        <f>Данные!#REF!</f>
        <v>#REF!</v>
      </c>
      <c r="AF4" s="11" t="e">
        <f>Данные!#REF!</f>
        <v>#REF!</v>
      </c>
      <c r="AG4" s="11" t="e">
        <f>Данные!#REF!</f>
        <v>#REF!</v>
      </c>
      <c r="AH4" s="11" t="e">
        <f>Данные!#REF!</f>
        <v>#REF!</v>
      </c>
      <c r="AI4" s="11" t="e">
        <f>Данные!#REF!</f>
        <v>#REF!</v>
      </c>
      <c r="AJ4" s="11" t="e">
        <f>Данные!#REF!</f>
        <v>#REF!</v>
      </c>
      <c r="AK4" s="11" t="e">
        <f>Данные!#REF!</f>
        <v>#REF!</v>
      </c>
      <c r="AL4" s="11" t="e">
        <f>Данные!#REF!</f>
        <v>#REF!</v>
      </c>
      <c r="AM4" s="11" t="e">
        <f>Данные!#REF!</f>
        <v>#REF!</v>
      </c>
      <c r="AN4" s="11" t="e">
        <f>Данные!#REF!</f>
        <v>#REF!</v>
      </c>
      <c r="AO4" s="11" t="e">
        <f>Данные!#REF!</f>
        <v>#REF!</v>
      </c>
      <c r="AP4" s="11" t="e">
        <f>Данные!#REF!</f>
        <v>#REF!</v>
      </c>
      <c r="AQ4" s="11" t="e">
        <f>Данные!#REF!</f>
        <v>#REF!</v>
      </c>
      <c r="AR4" s="25">
        <f>Данные!C112</f>
        <v>68</v>
      </c>
      <c r="AS4" s="25">
        <f>Данные!C113</f>
        <v>49.75</v>
      </c>
      <c r="AT4" s="25">
        <f>Данные!C118</f>
        <v>0</v>
      </c>
      <c r="AU4" s="25">
        <f>Данные!C119</f>
        <v>0.61349693251533743</v>
      </c>
      <c r="AV4" s="11">
        <f>Данные!C128</f>
        <v>100.13636363636364</v>
      </c>
      <c r="AW4" s="11">
        <f>Данные!C131</f>
        <v>80</v>
      </c>
      <c r="AX4" s="11">
        <f>Данные!C134</f>
        <v>100</v>
      </c>
      <c r="AY4" s="11">
        <f>Данные!C137</f>
        <v>0</v>
      </c>
      <c r="AZ4" s="11">
        <f>Данные!C140</f>
        <v>100</v>
      </c>
      <c r="BA4" s="11">
        <f>Данные!C144</f>
        <v>234.65452238164443</v>
      </c>
      <c r="BB4" s="11">
        <f>Данные!C147</f>
        <v>0.67416714320953453</v>
      </c>
      <c r="BC4" s="11">
        <f>Данные!C150</f>
        <v>100</v>
      </c>
      <c r="BD4" s="11">
        <f>Данные!C153</f>
        <v>0</v>
      </c>
      <c r="BE4" s="11">
        <f>Данные!C156</f>
        <v>33.333333333333329</v>
      </c>
      <c r="BF4" s="11" t="e">
        <f>Данные!#REF!</f>
        <v>#REF!</v>
      </c>
      <c r="BG4" s="11" t="e">
        <f>Данные!#REF!</f>
        <v>#REF!</v>
      </c>
      <c r="BH4" s="11" t="e">
        <f>Данные!#REF!</f>
        <v>#REF!</v>
      </c>
      <c r="BI4" s="11" t="e">
        <f>Данные!#REF!</f>
        <v>#REF!</v>
      </c>
    </row>
    <row r="5" spans="1:61" ht="15" hidden="1" customHeight="1"/>
    <row r="6" spans="1:61" ht="15" hidden="1" customHeight="1"/>
    <row r="7" spans="1:61" ht="15" hidden="1" customHeight="1"/>
  </sheetData>
  <sheetProtection sheet="1" objects="1" scenarios="1"/>
  <mergeCells count="42">
    <mergeCell ref="AT1:AU1"/>
    <mergeCell ref="AT2:AU2"/>
    <mergeCell ref="AV2:AV3"/>
    <mergeCell ref="AR1:AS1"/>
    <mergeCell ref="AR2:AS2"/>
    <mergeCell ref="K2:K3"/>
    <mergeCell ref="Q2:Q3"/>
    <mergeCell ref="O2:P2"/>
    <mergeCell ref="AZ2:AZ3"/>
    <mergeCell ref="L2:N2"/>
    <mergeCell ref="R2:R3"/>
    <mergeCell ref="S2:S3"/>
    <mergeCell ref="I1:J1"/>
    <mergeCell ref="T1:AB1"/>
    <mergeCell ref="AC1:AK1"/>
    <mergeCell ref="AL1:AQ1"/>
    <mergeCell ref="L1:N1"/>
    <mergeCell ref="O1:P1"/>
    <mergeCell ref="A1:A3"/>
    <mergeCell ref="B1:B3"/>
    <mergeCell ref="F2:F3"/>
    <mergeCell ref="G2:G3"/>
    <mergeCell ref="H2:H3"/>
    <mergeCell ref="C2:C3"/>
    <mergeCell ref="D2:D3"/>
    <mergeCell ref="E2:E3"/>
    <mergeCell ref="BF2:BF3"/>
    <mergeCell ref="BG2:BG3"/>
    <mergeCell ref="BH2:BH3"/>
    <mergeCell ref="BI2:BI3"/>
    <mergeCell ref="I2:J2"/>
    <mergeCell ref="T2:AB2"/>
    <mergeCell ref="AC2:AK2"/>
    <mergeCell ref="AL2:AQ2"/>
    <mergeCell ref="BA2:BA3"/>
    <mergeCell ref="BB2:BB3"/>
    <mergeCell ref="BC2:BC3"/>
    <mergeCell ref="BD2:BD3"/>
    <mergeCell ref="BE2:BE3"/>
    <mergeCell ref="AW2:AW3"/>
    <mergeCell ref="AX2:AX3"/>
    <mergeCell ref="AY2:AY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39"/>
  <sheetViews>
    <sheetView topLeftCell="A68" workbookViewId="0">
      <selection sqref="A1:B139"/>
    </sheetView>
  </sheetViews>
  <sheetFormatPr defaultRowHeight="15"/>
  <cols>
    <col min="1" max="1" width="28.42578125" customWidth="1"/>
    <col min="2" max="2" width="45.85546875" customWidth="1"/>
  </cols>
  <sheetData>
    <row r="1" spans="1:5" ht="15.75">
      <c r="A1" s="3" t="s">
        <v>108</v>
      </c>
      <c r="B1" s="3" t="s">
        <v>109</v>
      </c>
    </row>
    <row r="2" spans="1:5">
      <c r="A2" t="s">
        <v>69</v>
      </c>
      <c r="B2" t="s">
        <v>70</v>
      </c>
      <c r="E2" t="s">
        <v>69</v>
      </c>
    </row>
    <row r="3" spans="1:5" ht="15" customHeight="1">
      <c r="A3" t="s">
        <v>69</v>
      </c>
      <c r="B3" t="s">
        <v>71</v>
      </c>
      <c r="E3" t="s">
        <v>61</v>
      </c>
    </row>
    <row r="4" spans="1:5">
      <c r="A4" t="s">
        <v>69</v>
      </c>
      <c r="B4" t="s">
        <v>62</v>
      </c>
      <c r="E4" t="s">
        <v>85</v>
      </c>
    </row>
    <row r="5" spans="1:5">
      <c r="A5" t="s">
        <v>69</v>
      </c>
      <c r="B5" t="s">
        <v>63</v>
      </c>
      <c r="E5" t="s">
        <v>110</v>
      </c>
    </row>
    <row r="6" spans="1:5">
      <c r="A6" t="s">
        <v>69</v>
      </c>
      <c r="B6" t="s">
        <v>64</v>
      </c>
      <c r="E6" t="s">
        <v>23</v>
      </c>
    </row>
    <row r="7" spans="1:5">
      <c r="A7" t="s">
        <v>69</v>
      </c>
      <c r="B7" t="s">
        <v>65</v>
      </c>
    </row>
    <row r="8" spans="1:5">
      <c r="A8" t="s">
        <v>69</v>
      </c>
      <c r="B8" t="s">
        <v>66</v>
      </c>
    </row>
    <row r="9" spans="1:5" ht="15" customHeight="1">
      <c r="A9" t="s">
        <v>69</v>
      </c>
      <c r="B9" t="s">
        <v>67</v>
      </c>
    </row>
    <row r="10" spans="1:5" ht="15" customHeight="1">
      <c r="A10" t="s">
        <v>69</v>
      </c>
      <c r="B10" t="s">
        <v>68</v>
      </c>
    </row>
    <row r="11" spans="1:5" ht="15" customHeight="1">
      <c r="A11" t="s">
        <v>69</v>
      </c>
      <c r="B11" t="s">
        <v>72</v>
      </c>
    </row>
    <row r="12" spans="1:5" ht="15" customHeight="1">
      <c r="A12" t="s">
        <v>69</v>
      </c>
      <c r="B12" t="s">
        <v>73</v>
      </c>
    </row>
    <row r="13" spans="1:5" ht="15" customHeight="1">
      <c r="A13" t="s">
        <v>69</v>
      </c>
      <c r="B13" t="s">
        <v>74</v>
      </c>
    </row>
    <row r="14" spans="1:5">
      <c r="A14" t="s">
        <v>69</v>
      </c>
      <c r="B14" t="s">
        <v>75</v>
      </c>
    </row>
    <row r="15" spans="1:5" ht="15" customHeight="1">
      <c r="A15" t="s">
        <v>69</v>
      </c>
      <c r="B15" t="s">
        <v>76</v>
      </c>
    </row>
    <row r="16" spans="1:5" ht="15" customHeight="1">
      <c r="A16" t="s">
        <v>69</v>
      </c>
      <c r="B16" t="s">
        <v>77</v>
      </c>
    </row>
    <row r="17" spans="1:2" ht="15" customHeight="1">
      <c r="A17" t="s">
        <v>69</v>
      </c>
      <c r="B17" t="s">
        <v>78</v>
      </c>
    </row>
    <row r="18" spans="1:2" ht="15" customHeight="1">
      <c r="A18" t="s">
        <v>69</v>
      </c>
      <c r="B18" t="s">
        <v>79</v>
      </c>
    </row>
    <row r="19" spans="1:2" ht="15" customHeight="1">
      <c r="A19" t="s">
        <v>69</v>
      </c>
      <c r="B19" t="s">
        <v>80</v>
      </c>
    </row>
    <row r="20" spans="1:2" ht="15" customHeight="1">
      <c r="A20" t="s">
        <v>69</v>
      </c>
      <c r="B20" t="s">
        <v>81</v>
      </c>
    </row>
    <row r="21" spans="1:2" ht="15" customHeight="1">
      <c r="A21" t="s">
        <v>69</v>
      </c>
      <c r="B21" t="s">
        <v>82</v>
      </c>
    </row>
    <row r="22" spans="1:2" ht="15" customHeight="1">
      <c r="A22" t="s">
        <v>69</v>
      </c>
      <c r="B22" t="s">
        <v>83</v>
      </c>
    </row>
    <row r="23" spans="1:2" ht="15" customHeight="1">
      <c r="A23" t="s">
        <v>69</v>
      </c>
      <c r="B23" t="s">
        <v>84</v>
      </c>
    </row>
    <row r="24" spans="1:2">
      <c r="A24" t="s">
        <v>61</v>
      </c>
      <c r="B24" t="s">
        <v>34</v>
      </c>
    </row>
    <row r="25" spans="1:2">
      <c r="A25" t="s">
        <v>61</v>
      </c>
      <c r="B25" t="s">
        <v>36</v>
      </c>
    </row>
    <row r="26" spans="1:2">
      <c r="A26" t="s">
        <v>61</v>
      </c>
      <c r="B26" t="s">
        <v>37</v>
      </c>
    </row>
    <row r="27" spans="1:2">
      <c r="A27" t="s">
        <v>61</v>
      </c>
      <c r="B27" t="s">
        <v>38</v>
      </c>
    </row>
    <row r="28" spans="1:2">
      <c r="A28" t="s">
        <v>61</v>
      </c>
      <c r="B28" t="s">
        <v>39</v>
      </c>
    </row>
    <row r="29" spans="1:2">
      <c r="A29" t="s">
        <v>61</v>
      </c>
      <c r="B29" t="s">
        <v>40</v>
      </c>
    </row>
    <row r="30" spans="1:2">
      <c r="A30" t="s">
        <v>61</v>
      </c>
      <c r="B30" t="s">
        <v>41</v>
      </c>
    </row>
    <row r="31" spans="1:2">
      <c r="A31" t="s">
        <v>61</v>
      </c>
      <c r="B31" t="s">
        <v>27</v>
      </c>
    </row>
    <row r="32" spans="1:2">
      <c r="A32" t="s">
        <v>61</v>
      </c>
      <c r="B32" t="s">
        <v>28</v>
      </c>
    </row>
    <row r="33" spans="1:2">
      <c r="A33" t="s">
        <v>61</v>
      </c>
      <c r="B33" t="s">
        <v>29</v>
      </c>
    </row>
    <row r="34" spans="1:2">
      <c r="A34" t="s">
        <v>61</v>
      </c>
      <c r="B34" t="s">
        <v>30</v>
      </c>
    </row>
    <row r="35" spans="1:2">
      <c r="A35" t="s">
        <v>61</v>
      </c>
      <c r="B35" t="s">
        <v>31</v>
      </c>
    </row>
    <row r="36" spans="1:2">
      <c r="A36" t="s">
        <v>61</v>
      </c>
      <c r="B36" t="s">
        <v>32</v>
      </c>
    </row>
    <row r="37" spans="1:2">
      <c r="A37" t="s">
        <v>61</v>
      </c>
      <c r="B37" t="s">
        <v>24</v>
      </c>
    </row>
    <row r="38" spans="1:2">
      <c r="A38" t="s">
        <v>61</v>
      </c>
      <c r="B38" t="s">
        <v>26</v>
      </c>
    </row>
    <row r="39" spans="1:2">
      <c r="A39" t="s">
        <v>61</v>
      </c>
      <c r="B39" t="s">
        <v>25</v>
      </c>
    </row>
    <row r="40" spans="1:2">
      <c r="A40" t="s">
        <v>61</v>
      </c>
      <c r="B40" t="s">
        <v>33</v>
      </c>
    </row>
    <row r="41" spans="1:2">
      <c r="A41" t="s">
        <v>61</v>
      </c>
      <c r="B41" t="s">
        <v>42</v>
      </c>
    </row>
    <row r="42" spans="1:2">
      <c r="A42" t="s">
        <v>61</v>
      </c>
      <c r="B42" t="s">
        <v>43</v>
      </c>
    </row>
    <row r="43" spans="1:2">
      <c r="A43" t="s">
        <v>61</v>
      </c>
      <c r="B43" t="s">
        <v>44</v>
      </c>
    </row>
    <row r="44" spans="1:2">
      <c r="A44" t="s">
        <v>61</v>
      </c>
      <c r="B44" t="s">
        <v>45</v>
      </c>
    </row>
    <row r="45" spans="1:2">
      <c r="A45" t="s">
        <v>61</v>
      </c>
      <c r="B45" t="s">
        <v>46</v>
      </c>
    </row>
    <row r="46" spans="1:2">
      <c r="A46" t="s">
        <v>61</v>
      </c>
      <c r="B46" t="s">
        <v>47</v>
      </c>
    </row>
    <row r="47" spans="1:2">
      <c r="A47" t="s">
        <v>61</v>
      </c>
      <c r="B47" t="s">
        <v>48</v>
      </c>
    </row>
    <row r="48" spans="1:2">
      <c r="A48" t="s">
        <v>61</v>
      </c>
      <c r="B48" t="s">
        <v>49</v>
      </c>
    </row>
    <row r="49" spans="1:2">
      <c r="A49" t="s">
        <v>61</v>
      </c>
      <c r="B49" t="s">
        <v>50</v>
      </c>
    </row>
    <row r="50" spans="1:2">
      <c r="A50" t="s">
        <v>61</v>
      </c>
      <c r="B50" t="s">
        <v>51</v>
      </c>
    </row>
    <row r="51" spans="1:2">
      <c r="A51" t="s">
        <v>61</v>
      </c>
      <c r="B51" t="s">
        <v>52</v>
      </c>
    </row>
    <row r="52" spans="1:2">
      <c r="A52" t="s">
        <v>61</v>
      </c>
      <c r="B52" t="s">
        <v>53</v>
      </c>
    </row>
    <row r="53" spans="1:2">
      <c r="A53" t="s">
        <v>61</v>
      </c>
      <c r="B53" t="s">
        <v>54</v>
      </c>
    </row>
    <row r="54" spans="1:2">
      <c r="A54" t="s">
        <v>61</v>
      </c>
      <c r="B54" t="s">
        <v>55</v>
      </c>
    </row>
    <row r="55" spans="1:2">
      <c r="A55" t="s">
        <v>61</v>
      </c>
      <c r="B55" t="s">
        <v>56</v>
      </c>
    </row>
    <row r="56" spans="1:2">
      <c r="A56" t="s">
        <v>61</v>
      </c>
      <c r="B56" t="s">
        <v>57</v>
      </c>
    </row>
    <row r="57" spans="1:2">
      <c r="A57" t="s">
        <v>61</v>
      </c>
      <c r="B57" t="s">
        <v>58</v>
      </c>
    </row>
    <row r="58" spans="1:2">
      <c r="A58" t="s">
        <v>61</v>
      </c>
      <c r="B58" t="s">
        <v>59</v>
      </c>
    </row>
    <row r="59" spans="1:2">
      <c r="A59" t="s">
        <v>61</v>
      </c>
      <c r="B59" t="s">
        <v>60</v>
      </c>
    </row>
    <row r="60" spans="1:2">
      <c r="A60" t="s">
        <v>61</v>
      </c>
      <c r="B60" t="s">
        <v>35</v>
      </c>
    </row>
    <row r="61" spans="1:2">
      <c r="A61" t="s">
        <v>85</v>
      </c>
      <c r="B61" t="s">
        <v>140</v>
      </c>
    </row>
    <row r="62" spans="1:2">
      <c r="A62" t="s">
        <v>85</v>
      </c>
      <c r="B62" t="s">
        <v>141</v>
      </c>
    </row>
    <row r="63" spans="1:2">
      <c r="A63" t="s">
        <v>85</v>
      </c>
      <c r="B63" t="s">
        <v>117</v>
      </c>
    </row>
    <row r="64" spans="1:2">
      <c r="A64" t="s">
        <v>85</v>
      </c>
      <c r="B64" t="s">
        <v>118</v>
      </c>
    </row>
    <row r="65" spans="1:2">
      <c r="A65" t="s">
        <v>85</v>
      </c>
      <c r="B65" t="s">
        <v>119</v>
      </c>
    </row>
    <row r="66" spans="1:2">
      <c r="A66" t="s">
        <v>85</v>
      </c>
      <c r="B66" t="s">
        <v>120</v>
      </c>
    </row>
    <row r="67" spans="1:2">
      <c r="A67" t="s">
        <v>85</v>
      </c>
      <c r="B67" t="s">
        <v>115</v>
      </c>
    </row>
    <row r="68" spans="1:2">
      <c r="A68" t="s">
        <v>85</v>
      </c>
      <c r="B68" t="s">
        <v>121</v>
      </c>
    </row>
    <row r="69" spans="1:2">
      <c r="A69" t="s">
        <v>85</v>
      </c>
      <c r="B69" t="s">
        <v>122</v>
      </c>
    </row>
    <row r="70" spans="1:2">
      <c r="A70" t="s">
        <v>85</v>
      </c>
      <c r="B70" t="s">
        <v>135</v>
      </c>
    </row>
    <row r="71" spans="1:2">
      <c r="A71" t="s">
        <v>85</v>
      </c>
      <c r="B71" t="s">
        <v>136</v>
      </c>
    </row>
    <row r="72" spans="1:2">
      <c r="A72" t="s">
        <v>85</v>
      </c>
      <c r="B72" t="s">
        <v>142</v>
      </c>
    </row>
    <row r="73" spans="1:2">
      <c r="A73" t="s">
        <v>85</v>
      </c>
      <c r="B73" t="s">
        <v>123</v>
      </c>
    </row>
    <row r="74" spans="1:2">
      <c r="A74" t="s">
        <v>85</v>
      </c>
      <c r="B74" t="s">
        <v>124</v>
      </c>
    </row>
    <row r="75" spans="1:2">
      <c r="A75" t="s">
        <v>85</v>
      </c>
      <c r="B75" t="s">
        <v>137</v>
      </c>
    </row>
    <row r="76" spans="1:2">
      <c r="A76" t="s">
        <v>85</v>
      </c>
      <c r="B76" t="s">
        <v>125</v>
      </c>
    </row>
    <row r="77" spans="1:2">
      <c r="A77" t="s">
        <v>85</v>
      </c>
      <c r="B77" t="s">
        <v>126</v>
      </c>
    </row>
    <row r="78" spans="1:2">
      <c r="A78" t="s">
        <v>85</v>
      </c>
      <c r="B78" t="s">
        <v>127</v>
      </c>
    </row>
    <row r="79" spans="1:2">
      <c r="A79" t="s">
        <v>85</v>
      </c>
      <c r="B79" t="s">
        <v>128</v>
      </c>
    </row>
    <row r="80" spans="1:2">
      <c r="A80" t="s">
        <v>85</v>
      </c>
      <c r="B80" t="s">
        <v>116</v>
      </c>
    </row>
    <row r="81" spans="1:2">
      <c r="A81" t="s">
        <v>85</v>
      </c>
      <c r="B81" t="s">
        <v>143</v>
      </c>
    </row>
    <row r="82" spans="1:2">
      <c r="A82" t="s">
        <v>85</v>
      </c>
      <c r="B82" t="s">
        <v>138</v>
      </c>
    </row>
    <row r="83" spans="1:2">
      <c r="A83" t="s">
        <v>85</v>
      </c>
      <c r="B83" t="s">
        <v>129</v>
      </c>
    </row>
    <row r="84" spans="1:2">
      <c r="A84" t="s">
        <v>85</v>
      </c>
      <c r="B84" t="s">
        <v>130</v>
      </c>
    </row>
    <row r="85" spans="1:2">
      <c r="A85" t="s">
        <v>85</v>
      </c>
      <c r="B85" t="s">
        <v>131</v>
      </c>
    </row>
    <row r="86" spans="1:2">
      <c r="A86" t="s">
        <v>85</v>
      </c>
      <c r="B86" t="s">
        <v>132</v>
      </c>
    </row>
    <row r="87" spans="1:2">
      <c r="A87" t="s">
        <v>85</v>
      </c>
      <c r="B87" t="s">
        <v>144</v>
      </c>
    </row>
    <row r="88" spans="1:2">
      <c r="A88" t="s">
        <v>85</v>
      </c>
      <c r="B88" t="s">
        <v>139</v>
      </c>
    </row>
    <row r="89" spans="1:2">
      <c r="A89" t="s">
        <v>85</v>
      </c>
      <c r="B89" t="s">
        <v>101</v>
      </c>
    </row>
    <row r="90" spans="1:2">
      <c r="A90" t="s">
        <v>85</v>
      </c>
      <c r="B90" t="s">
        <v>134</v>
      </c>
    </row>
    <row r="91" spans="1:2">
      <c r="A91" t="s">
        <v>85</v>
      </c>
      <c r="B91" t="s">
        <v>133</v>
      </c>
    </row>
    <row r="92" spans="1:2">
      <c r="A92" t="s">
        <v>85</v>
      </c>
      <c r="B92" t="s">
        <v>145</v>
      </c>
    </row>
    <row r="93" spans="1:2">
      <c r="A93" t="s">
        <v>85</v>
      </c>
      <c r="B93" t="s">
        <v>146</v>
      </c>
    </row>
    <row r="94" spans="1:2">
      <c r="A94" t="s">
        <v>85</v>
      </c>
      <c r="B94" t="s">
        <v>147</v>
      </c>
    </row>
    <row r="95" spans="1:2">
      <c r="A95" t="s">
        <v>110</v>
      </c>
      <c r="B95" t="s">
        <v>86</v>
      </c>
    </row>
    <row r="96" spans="1:2">
      <c r="A96" t="s">
        <v>110</v>
      </c>
      <c r="B96" t="s">
        <v>87</v>
      </c>
    </row>
    <row r="97" spans="1:2">
      <c r="A97" t="s">
        <v>110</v>
      </c>
      <c r="B97" t="s">
        <v>88</v>
      </c>
    </row>
    <row r="98" spans="1:2">
      <c r="A98" t="s">
        <v>110</v>
      </c>
      <c r="B98" t="s">
        <v>89</v>
      </c>
    </row>
    <row r="99" spans="1:2">
      <c r="A99" t="s">
        <v>110</v>
      </c>
      <c r="B99" t="s">
        <v>90</v>
      </c>
    </row>
    <row r="100" spans="1:2">
      <c r="A100" t="s">
        <v>110</v>
      </c>
      <c r="B100" t="s">
        <v>91</v>
      </c>
    </row>
    <row r="101" spans="1:2">
      <c r="A101" t="s">
        <v>110</v>
      </c>
      <c r="B101" t="s">
        <v>92</v>
      </c>
    </row>
    <row r="102" spans="1:2">
      <c r="A102" t="s">
        <v>110</v>
      </c>
      <c r="B102" t="s">
        <v>93</v>
      </c>
    </row>
    <row r="103" spans="1:2">
      <c r="A103" t="s">
        <v>110</v>
      </c>
      <c r="B103" t="s">
        <v>94</v>
      </c>
    </row>
    <row r="104" spans="1:2">
      <c r="A104" t="s">
        <v>110</v>
      </c>
      <c r="B104" t="s">
        <v>95</v>
      </c>
    </row>
    <row r="105" spans="1:2">
      <c r="A105" t="s">
        <v>110</v>
      </c>
      <c r="B105" t="s">
        <v>96</v>
      </c>
    </row>
    <row r="106" spans="1:2">
      <c r="A106" t="s">
        <v>110</v>
      </c>
      <c r="B106" t="s">
        <v>97</v>
      </c>
    </row>
    <row r="107" spans="1:2">
      <c r="A107" t="s">
        <v>110</v>
      </c>
      <c r="B107" t="s">
        <v>98</v>
      </c>
    </row>
    <row r="108" spans="1:2">
      <c r="A108" t="s">
        <v>110</v>
      </c>
      <c r="B108" t="s">
        <v>99</v>
      </c>
    </row>
    <row r="109" spans="1:2">
      <c r="A109" t="s">
        <v>110</v>
      </c>
      <c r="B109" t="s">
        <v>100</v>
      </c>
    </row>
    <row r="110" spans="1:2">
      <c r="A110" t="s">
        <v>110</v>
      </c>
      <c r="B110" t="s">
        <v>101</v>
      </c>
    </row>
    <row r="111" spans="1:2">
      <c r="A111" t="s">
        <v>110</v>
      </c>
      <c r="B111" t="s">
        <v>102</v>
      </c>
    </row>
    <row r="112" spans="1:2">
      <c r="A112" t="s">
        <v>110</v>
      </c>
      <c r="B112" t="s">
        <v>103</v>
      </c>
    </row>
    <row r="113" spans="1:2">
      <c r="A113" t="s">
        <v>110</v>
      </c>
      <c r="B113" t="s">
        <v>104</v>
      </c>
    </row>
    <row r="114" spans="1:2">
      <c r="A114" t="s">
        <v>110</v>
      </c>
      <c r="B114" t="s">
        <v>105</v>
      </c>
    </row>
    <row r="115" spans="1:2">
      <c r="A115" t="s">
        <v>110</v>
      </c>
      <c r="B115" t="s">
        <v>106</v>
      </c>
    </row>
    <row r="116" spans="1:2">
      <c r="A116" t="s">
        <v>110</v>
      </c>
      <c r="B116" t="s">
        <v>107</v>
      </c>
    </row>
    <row r="117" spans="1:2">
      <c r="A117" t="s">
        <v>23</v>
      </c>
      <c r="B117" t="s">
        <v>0</v>
      </c>
    </row>
    <row r="118" spans="1:2">
      <c r="A118" t="s">
        <v>23</v>
      </c>
      <c r="B118" s="1" t="s">
        <v>1</v>
      </c>
    </row>
    <row r="119" spans="1:2">
      <c r="A119" t="s">
        <v>23</v>
      </c>
      <c r="B119" t="s">
        <v>2</v>
      </c>
    </row>
    <row r="120" spans="1:2">
      <c r="A120" t="s">
        <v>23</v>
      </c>
      <c r="B120" s="1" t="s">
        <v>7</v>
      </c>
    </row>
    <row r="121" spans="1:2">
      <c r="A121" t="s">
        <v>23</v>
      </c>
      <c r="B121" t="s">
        <v>12</v>
      </c>
    </row>
    <row r="122" spans="1:2">
      <c r="A122" t="s">
        <v>23</v>
      </c>
      <c r="B122" s="1" t="s">
        <v>16</v>
      </c>
    </row>
    <row r="123" spans="1:2">
      <c r="A123" t="s">
        <v>23</v>
      </c>
      <c r="B123" s="1" t="s">
        <v>18</v>
      </c>
    </row>
    <row r="124" spans="1:2">
      <c r="A124" t="s">
        <v>23</v>
      </c>
      <c r="B124" s="1" t="s">
        <v>20</v>
      </c>
    </row>
    <row r="125" spans="1:2">
      <c r="A125" t="s">
        <v>23</v>
      </c>
      <c r="B125" t="s">
        <v>22</v>
      </c>
    </row>
    <row r="126" spans="1:2">
      <c r="A126" t="s">
        <v>23</v>
      </c>
      <c r="B126" t="s">
        <v>3</v>
      </c>
    </row>
    <row r="127" spans="1:2">
      <c r="A127" t="s">
        <v>23</v>
      </c>
      <c r="B127" t="s">
        <v>4</v>
      </c>
    </row>
    <row r="128" spans="1:2">
      <c r="A128" t="s">
        <v>23</v>
      </c>
      <c r="B128" s="1" t="s">
        <v>5</v>
      </c>
    </row>
    <row r="129" spans="1:2">
      <c r="A129" t="s">
        <v>23</v>
      </c>
      <c r="B129" t="s">
        <v>6</v>
      </c>
    </row>
    <row r="130" spans="1:2">
      <c r="A130" t="s">
        <v>23</v>
      </c>
      <c r="B130" s="1" t="s">
        <v>8</v>
      </c>
    </row>
    <row r="131" spans="1:2">
      <c r="A131" t="s">
        <v>23</v>
      </c>
      <c r="B131" s="1" t="s">
        <v>9</v>
      </c>
    </row>
    <row r="132" spans="1:2">
      <c r="A132" t="s">
        <v>23</v>
      </c>
      <c r="B132" s="1" t="s">
        <v>10</v>
      </c>
    </row>
    <row r="133" spans="1:2">
      <c r="A133" t="s">
        <v>23</v>
      </c>
      <c r="B133" s="1" t="s">
        <v>11</v>
      </c>
    </row>
    <row r="134" spans="1:2">
      <c r="A134" t="s">
        <v>23</v>
      </c>
      <c r="B134" s="1" t="s">
        <v>13</v>
      </c>
    </row>
    <row r="135" spans="1:2">
      <c r="A135" t="s">
        <v>23</v>
      </c>
      <c r="B135" s="1" t="s">
        <v>14</v>
      </c>
    </row>
    <row r="136" spans="1:2">
      <c r="A136" t="s">
        <v>23</v>
      </c>
      <c r="B136" s="1" t="s">
        <v>15</v>
      </c>
    </row>
    <row r="137" spans="1:2">
      <c r="A137" t="s">
        <v>23</v>
      </c>
      <c r="B137" s="1" t="s">
        <v>17</v>
      </c>
    </row>
    <row r="138" spans="1:2">
      <c r="A138" t="s">
        <v>23</v>
      </c>
      <c r="B138" s="1" t="s">
        <v>19</v>
      </c>
    </row>
    <row r="139" spans="1:2">
      <c r="A139" t="s">
        <v>23</v>
      </c>
      <c r="B139" s="1" t="s">
        <v>21</v>
      </c>
    </row>
  </sheetData>
  <sortState ref="A2:B139">
    <sortCondition ref="A2:A139"/>
    <sortCondition ref="B2:B139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Данные</vt:lpstr>
      <vt:lpstr>Результаты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2019-10-28T02:58:28Z</dcterms:modified>
</cp:coreProperties>
</file>